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2DA PRIMA 2025\"/>
    </mc:Choice>
  </mc:AlternateContent>
  <xr:revisionPtr revIDLastSave="0" documentId="13_ncr:1_{40CCF1B6-18E1-4CA1-A39A-5D7990D91C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_FilterDatabase" localSheetId="0" hidden="1">'PERSONAL ADMINISTRATIVO'!$A$6:$U$18</definedName>
    <definedName name="_xlnm.Print_Area" localSheetId="0">'PERSONAL ADMINISTRATIVO'!$A$1:$U$460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F10" i="18" l="1"/>
  <c r="T10" i="18" s="1"/>
  <c r="U10" i="18" s="1"/>
  <c r="F443" i="18"/>
  <c r="F423" i="18"/>
  <c r="S373" i="18"/>
  <c r="R373" i="18"/>
  <c r="Q373" i="18"/>
  <c r="P373" i="18"/>
  <c r="I373" i="18"/>
  <c r="L372" i="18"/>
  <c r="J372" i="18"/>
  <c r="F372" i="18"/>
  <c r="T372" i="18" s="1"/>
  <c r="U372" i="18" s="1"/>
  <c r="L370" i="18"/>
  <c r="J370" i="18"/>
  <c r="F370" i="18"/>
  <c r="F285" i="18"/>
  <c r="F214" i="18"/>
  <c r="F183" i="18"/>
  <c r="T183" i="18" s="1"/>
  <c r="U183" i="18" s="1"/>
  <c r="U184" i="18" s="1"/>
  <c r="H184" i="18"/>
  <c r="F132" i="18"/>
  <c r="T132" i="18" s="1"/>
  <c r="U132" i="18" s="1"/>
  <c r="F133" i="18"/>
  <c r="T133" i="18" s="1"/>
  <c r="U133" i="18" s="1"/>
  <c r="G109" i="18"/>
  <c r="H109" i="18"/>
  <c r="O109" i="18"/>
  <c r="P109" i="18"/>
  <c r="Q109" i="18"/>
  <c r="R109" i="18"/>
  <c r="S109" i="18"/>
  <c r="G92" i="18"/>
  <c r="H92" i="18"/>
  <c r="N92" i="18"/>
  <c r="O92" i="18"/>
  <c r="P92" i="18"/>
  <c r="Q92" i="18"/>
  <c r="R92" i="18"/>
  <c r="S92" i="18"/>
  <c r="F91" i="18"/>
  <c r="T91" i="18" s="1"/>
  <c r="F78" i="18"/>
  <c r="T78" i="18" s="1"/>
  <c r="U78" i="18" s="1"/>
  <c r="G79" i="18"/>
  <c r="H79" i="18"/>
  <c r="N79" i="18"/>
  <c r="O79" i="18"/>
  <c r="P79" i="18"/>
  <c r="Q79" i="18"/>
  <c r="R79" i="18"/>
  <c r="S79" i="18"/>
  <c r="F106" i="18"/>
  <c r="F373" i="18" l="1"/>
  <c r="T370" i="18"/>
  <c r="K370" i="18"/>
  <c r="M370" i="18" s="1"/>
  <c r="H370" i="18" s="1"/>
  <c r="K372" i="18"/>
  <c r="M372" i="18" s="1"/>
  <c r="H372" i="18" s="1"/>
  <c r="F184" i="18"/>
  <c r="T184" i="18"/>
  <c r="O184" i="18"/>
  <c r="U91" i="18"/>
  <c r="T106" i="18"/>
  <c r="U106" i="18" s="1"/>
  <c r="T373" i="18" l="1"/>
  <c r="U370" i="18"/>
  <c r="H373" i="18"/>
  <c r="U373" i="18" l="1"/>
  <c r="S458" i="18"/>
  <c r="R458" i="18"/>
  <c r="Q458" i="18"/>
  <c r="P458" i="18"/>
  <c r="O458" i="18"/>
  <c r="N458" i="18"/>
  <c r="H458" i="18"/>
  <c r="G458" i="18"/>
  <c r="F455" i="18"/>
  <c r="F454" i="18"/>
  <c r="T454" i="18" s="1"/>
  <c r="F453" i="18"/>
  <c r="F452" i="18"/>
  <c r="M452" i="18" s="1"/>
  <c r="F451" i="18"/>
  <c r="K451" i="18" s="1"/>
  <c r="F450" i="18"/>
  <c r="T450" i="18" s="1"/>
  <c r="U450" i="18" s="1"/>
  <c r="F449" i="18"/>
  <c r="F448" i="18"/>
  <c r="M448" i="18" s="1"/>
  <c r="F447" i="18"/>
  <c r="K447" i="18" s="1"/>
  <c r="F446" i="18"/>
  <c r="F445" i="18"/>
  <c r="F444" i="18"/>
  <c r="M444" i="18" s="1"/>
  <c r="T443" i="18"/>
  <c r="U443" i="18" s="1"/>
  <c r="F442" i="18"/>
  <c r="F441" i="18"/>
  <c r="M441" i="18" s="1"/>
  <c r="F440" i="18"/>
  <c r="K440" i="18" s="1"/>
  <c r="F439" i="18"/>
  <c r="F438" i="18"/>
  <c r="F437" i="18"/>
  <c r="M437" i="18" s="1"/>
  <c r="F436" i="18"/>
  <c r="K436" i="18" s="1"/>
  <c r="F435" i="18"/>
  <c r="T435" i="18" s="1"/>
  <c r="U435" i="18" s="1"/>
  <c r="F434" i="18"/>
  <c r="F433" i="18"/>
  <c r="F432" i="18"/>
  <c r="F431" i="18"/>
  <c r="F430" i="18"/>
  <c r="F429" i="18"/>
  <c r="T429" i="18" s="1"/>
  <c r="F428" i="18"/>
  <c r="T428" i="18" s="1"/>
  <c r="F427" i="18"/>
  <c r="F426" i="18"/>
  <c r="F425" i="18"/>
  <c r="F424" i="18"/>
  <c r="T424" i="18" s="1"/>
  <c r="K423" i="18"/>
  <c r="F422" i="18"/>
  <c r="F421" i="18"/>
  <c r="I421" i="18" s="1"/>
  <c r="F420" i="18"/>
  <c r="M420" i="18" s="1"/>
  <c r="F419" i="18"/>
  <c r="F418" i="18"/>
  <c r="M418" i="18" s="1"/>
  <c r="F417" i="18"/>
  <c r="S412" i="18"/>
  <c r="R412" i="18"/>
  <c r="Q412" i="18"/>
  <c r="P412" i="18"/>
  <c r="O412" i="18"/>
  <c r="N412" i="18"/>
  <c r="H412" i="18"/>
  <c r="G412" i="18"/>
  <c r="F411" i="18"/>
  <c r="F410" i="18"/>
  <c r="S405" i="18"/>
  <c r="R405" i="18"/>
  <c r="Q405" i="18"/>
  <c r="P405" i="18"/>
  <c r="O405" i="18"/>
  <c r="N405" i="18"/>
  <c r="H405" i="18"/>
  <c r="G405" i="18"/>
  <c r="F404" i="18"/>
  <c r="F403" i="18"/>
  <c r="T403" i="18" s="1"/>
  <c r="F402" i="18"/>
  <c r="T402" i="18" s="1"/>
  <c r="F401" i="18"/>
  <c r="F400" i="18"/>
  <c r="F399" i="18"/>
  <c r="F398" i="18"/>
  <c r="F397" i="18"/>
  <c r="S392" i="18"/>
  <c r="R392" i="18"/>
  <c r="Q392" i="18"/>
  <c r="P392" i="18"/>
  <c r="O392" i="18"/>
  <c r="N392" i="18"/>
  <c r="H392" i="18"/>
  <c r="G392" i="18"/>
  <c r="T391" i="18"/>
  <c r="F389" i="18"/>
  <c r="I389" i="18" s="1"/>
  <c r="F388" i="18"/>
  <c r="S383" i="18"/>
  <c r="R383" i="18"/>
  <c r="Q383" i="18"/>
  <c r="P383" i="18"/>
  <c r="O383" i="18"/>
  <c r="N383" i="18"/>
  <c r="H383" i="18"/>
  <c r="G383" i="18"/>
  <c r="F382" i="18"/>
  <c r="T382" i="18" s="1"/>
  <c r="U382" i="18" s="1"/>
  <c r="F381" i="18"/>
  <c r="F380" i="18"/>
  <c r="F379" i="18"/>
  <c r="F378" i="18"/>
  <c r="T378" i="18" s="1"/>
  <c r="S367" i="18"/>
  <c r="R367" i="18"/>
  <c r="Q367" i="18"/>
  <c r="P367" i="18"/>
  <c r="O367" i="18"/>
  <c r="N367" i="18"/>
  <c r="H367" i="18"/>
  <c r="G367" i="18"/>
  <c r="F366" i="18"/>
  <c r="I366" i="18" s="1"/>
  <c r="J366" i="18" s="1"/>
  <c r="F365" i="18"/>
  <c r="F364" i="18"/>
  <c r="T363" i="18"/>
  <c r="F362" i="18"/>
  <c r="M362" i="18" s="1"/>
  <c r="F361" i="18"/>
  <c r="S356" i="18"/>
  <c r="R356" i="18"/>
  <c r="Q356" i="18"/>
  <c r="P356" i="18"/>
  <c r="O356" i="18"/>
  <c r="N356" i="18"/>
  <c r="H356" i="18"/>
  <c r="G356" i="18"/>
  <c r="F355" i="18"/>
  <c r="T355" i="18" s="1"/>
  <c r="F354" i="18"/>
  <c r="T354" i="18" s="1"/>
  <c r="T353" i="18"/>
  <c r="F352" i="18"/>
  <c r="T352" i="18" s="1"/>
  <c r="F351" i="18"/>
  <c r="I351" i="18" s="1"/>
  <c r="F350" i="18"/>
  <c r="K350" i="18" s="1"/>
  <c r="F349" i="18"/>
  <c r="F348" i="18"/>
  <c r="F347" i="18"/>
  <c r="F346" i="18"/>
  <c r="K346" i="18" s="1"/>
  <c r="T345" i="18"/>
  <c r="F344" i="18"/>
  <c r="M344" i="18" s="1"/>
  <c r="F343" i="18"/>
  <c r="K343" i="18" s="1"/>
  <c r="T342" i="18"/>
  <c r="U342" i="18" s="1"/>
  <c r="F341" i="18"/>
  <c r="T341" i="18" s="1"/>
  <c r="T340" i="18"/>
  <c r="F339" i="18"/>
  <c r="T338" i="18"/>
  <c r="F337" i="18"/>
  <c r="F336" i="18"/>
  <c r="F335" i="18"/>
  <c r="T335" i="18" s="1"/>
  <c r="S330" i="18"/>
  <c r="R330" i="18"/>
  <c r="Q330" i="18"/>
  <c r="P330" i="18"/>
  <c r="O330" i="18"/>
  <c r="N330" i="18"/>
  <c r="H330" i="18"/>
  <c r="G330" i="18"/>
  <c r="F329" i="18"/>
  <c r="F328" i="18"/>
  <c r="F327" i="18"/>
  <c r="F326" i="18"/>
  <c r="F325" i="18"/>
  <c r="T325" i="18" s="1"/>
  <c r="F324" i="18"/>
  <c r="K324" i="18" s="1"/>
  <c r="T323" i="18"/>
  <c r="F322" i="18"/>
  <c r="S317" i="18"/>
  <c r="R317" i="18"/>
  <c r="Q317" i="18"/>
  <c r="P317" i="18"/>
  <c r="O317" i="18"/>
  <c r="N317" i="18"/>
  <c r="H317" i="18"/>
  <c r="G317" i="18"/>
  <c r="F316" i="18"/>
  <c r="F315" i="18"/>
  <c r="T315" i="18" s="1"/>
  <c r="F314" i="18"/>
  <c r="S309" i="18"/>
  <c r="R309" i="18"/>
  <c r="Q309" i="18"/>
  <c r="P309" i="18"/>
  <c r="O309" i="18"/>
  <c r="N309" i="18"/>
  <c r="H309" i="18"/>
  <c r="G309" i="18"/>
  <c r="F308" i="18"/>
  <c r="S303" i="18"/>
  <c r="R303" i="18"/>
  <c r="Q303" i="18"/>
  <c r="P303" i="18"/>
  <c r="O303" i="18"/>
  <c r="N303" i="18"/>
  <c r="H303" i="18"/>
  <c r="G303" i="18"/>
  <c r="F302" i="18"/>
  <c r="M302" i="18" s="1"/>
  <c r="F301" i="18"/>
  <c r="M301" i="18" s="1"/>
  <c r="T300" i="18"/>
  <c r="F299" i="18"/>
  <c r="F298" i="18"/>
  <c r="F297" i="18"/>
  <c r="F296" i="18"/>
  <c r="T295" i="18"/>
  <c r="F294" i="18"/>
  <c r="F293" i="18"/>
  <c r="F292" i="18"/>
  <c r="K292" i="18" s="1"/>
  <c r="T291" i="18"/>
  <c r="F290" i="18"/>
  <c r="M290" i="18" s="1"/>
  <c r="F289" i="18"/>
  <c r="K289" i="18" s="1"/>
  <c r="F288" i="18"/>
  <c r="F287" i="18"/>
  <c r="F286" i="18"/>
  <c r="T285" i="18"/>
  <c r="F284" i="18"/>
  <c r="F283" i="18"/>
  <c r="T282" i="18"/>
  <c r="F281" i="18"/>
  <c r="F280" i="18"/>
  <c r="F279" i="18"/>
  <c r="K279" i="18" s="1"/>
  <c r="F278" i="18"/>
  <c r="F277" i="18"/>
  <c r="F276" i="18"/>
  <c r="T275" i="18"/>
  <c r="F274" i="18"/>
  <c r="F273" i="18"/>
  <c r="F272" i="18"/>
  <c r="K272" i="18" s="1"/>
  <c r="F271" i="18"/>
  <c r="F270" i="18"/>
  <c r="F268" i="18"/>
  <c r="K268" i="18" s="1"/>
  <c r="F267" i="18"/>
  <c r="F266" i="18"/>
  <c r="F265" i="18"/>
  <c r="F264" i="18"/>
  <c r="K264" i="18" s="1"/>
  <c r="F263" i="18"/>
  <c r="F262" i="18"/>
  <c r="F261" i="18"/>
  <c r="F260" i="18"/>
  <c r="S255" i="18"/>
  <c r="R255" i="18"/>
  <c r="Q255" i="18"/>
  <c r="P255" i="18"/>
  <c r="O255" i="18"/>
  <c r="H255" i="18"/>
  <c r="G255" i="18"/>
  <c r="F254" i="18"/>
  <c r="T254" i="18" s="1"/>
  <c r="U254" i="18" s="1"/>
  <c r="F253" i="18"/>
  <c r="F252" i="18"/>
  <c r="N251" i="18"/>
  <c r="N255" i="18" s="1"/>
  <c r="F251" i="18"/>
  <c r="F250" i="18"/>
  <c r="F249" i="18"/>
  <c r="F248" i="18"/>
  <c r="F247" i="18"/>
  <c r="S242" i="18"/>
  <c r="R242" i="18"/>
  <c r="Q242" i="18"/>
  <c r="P242" i="18"/>
  <c r="O242" i="18"/>
  <c r="N242" i="18"/>
  <c r="H242" i="18"/>
  <c r="G242" i="18"/>
  <c r="F241" i="18"/>
  <c r="F240" i="18"/>
  <c r="I241" i="18" s="1"/>
  <c r="F239" i="18"/>
  <c r="T238" i="18"/>
  <c r="U238" i="18" s="1"/>
  <c r="F237" i="18"/>
  <c r="S232" i="18"/>
  <c r="R232" i="18"/>
  <c r="Q232" i="18"/>
  <c r="P232" i="18"/>
  <c r="O232" i="18"/>
  <c r="N232" i="18"/>
  <c r="H232" i="18"/>
  <c r="G232" i="18"/>
  <c r="F231" i="18"/>
  <c r="S227" i="18"/>
  <c r="R227" i="18"/>
  <c r="Q227" i="18"/>
  <c r="P227" i="18"/>
  <c r="O227" i="18"/>
  <c r="N227" i="18"/>
  <c r="H227" i="18"/>
  <c r="G227" i="18"/>
  <c r="F226" i="18"/>
  <c r="F225" i="18"/>
  <c r="T224" i="18"/>
  <c r="F223" i="18"/>
  <c r="F222" i="18"/>
  <c r="F221" i="18"/>
  <c r="S216" i="18"/>
  <c r="R216" i="18"/>
  <c r="Q216" i="18"/>
  <c r="P216" i="18"/>
  <c r="O216" i="18"/>
  <c r="N216" i="18"/>
  <c r="H216" i="18"/>
  <c r="G216" i="18"/>
  <c r="F215" i="18"/>
  <c r="T214" i="18"/>
  <c r="U214" i="18" s="1"/>
  <c r="F213" i="18"/>
  <c r="F212" i="18"/>
  <c r="M212" i="18" s="1"/>
  <c r="T211" i="18"/>
  <c r="F210" i="18"/>
  <c r="F209" i="18"/>
  <c r="M209" i="18" s="1"/>
  <c r="T208" i="18"/>
  <c r="U208" i="18" s="1"/>
  <c r="F207" i="18"/>
  <c r="F206" i="18"/>
  <c r="M206" i="18" s="1"/>
  <c r="F205" i="18"/>
  <c r="S200" i="18"/>
  <c r="R200" i="18"/>
  <c r="Q200" i="18"/>
  <c r="P200" i="18"/>
  <c r="O200" i="18"/>
  <c r="N200" i="18"/>
  <c r="H200" i="18"/>
  <c r="G200" i="18"/>
  <c r="F199" i="18"/>
  <c r="I199" i="18" s="1"/>
  <c r="F198" i="18"/>
  <c r="I198" i="18" s="1"/>
  <c r="J198" i="18" s="1"/>
  <c r="F197" i="18"/>
  <c r="T197" i="18" s="1"/>
  <c r="F196" i="18"/>
  <c r="F195" i="18"/>
  <c r="M195" i="18" s="1"/>
  <c r="F194" i="18"/>
  <c r="T194" i="18" s="1"/>
  <c r="F193" i="18"/>
  <c r="F192" i="18"/>
  <c r="F191" i="18"/>
  <c r="F190" i="18"/>
  <c r="T190" i="18" s="1"/>
  <c r="S178" i="18"/>
  <c r="R178" i="18"/>
  <c r="Q178" i="18"/>
  <c r="P178" i="18"/>
  <c r="O178" i="18"/>
  <c r="N178" i="18"/>
  <c r="H178" i="18"/>
  <c r="G178" i="18"/>
  <c r="F177" i="18"/>
  <c r="I177" i="18" s="1"/>
  <c r="J177" i="18" s="1"/>
  <c r="F176" i="18"/>
  <c r="T176" i="18" s="1"/>
  <c r="F175" i="18"/>
  <c r="M175" i="18" s="1"/>
  <c r="F174" i="18"/>
  <c r="F173" i="18"/>
  <c r="I173" i="18" s="1"/>
  <c r="J173" i="18" s="1"/>
  <c r="F172" i="18"/>
  <c r="I172" i="18" s="1"/>
  <c r="J172" i="18" s="1"/>
  <c r="F171" i="18"/>
  <c r="F170" i="18"/>
  <c r="I170" i="18" s="1"/>
  <c r="J170" i="18" s="1"/>
  <c r="F169" i="18"/>
  <c r="I169" i="18" s="1"/>
  <c r="J169" i="18" s="1"/>
  <c r="S164" i="18"/>
  <c r="R164" i="18"/>
  <c r="Q164" i="18"/>
  <c r="P164" i="18"/>
  <c r="O164" i="18"/>
  <c r="N164" i="18"/>
  <c r="H164" i="18"/>
  <c r="G164" i="18"/>
  <c r="T163" i="18"/>
  <c r="U163" i="18" s="1"/>
  <c r="F162" i="18"/>
  <c r="F161" i="18"/>
  <c r="S156" i="18"/>
  <c r="R156" i="18"/>
  <c r="Q156" i="18"/>
  <c r="P156" i="18"/>
  <c r="O156" i="18"/>
  <c r="N156" i="18"/>
  <c r="H156" i="18"/>
  <c r="G156" i="18"/>
  <c r="F155" i="18"/>
  <c r="M155" i="18" s="1"/>
  <c r="F154" i="18"/>
  <c r="S149" i="18"/>
  <c r="R149" i="18"/>
  <c r="Q149" i="18"/>
  <c r="P149" i="18"/>
  <c r="O149" i="18"/>
  <c r="N149" i="18"/>
  <c r="H149" i="18"/>
  <c r="G149" i="18"/>
  <c r="T148" i="18"/>
  <c r="F147" i="18"/>
  <c r="T147" i="18" s="1"/>
  <c r="F146" i="18"/>
  <c r="I146" i="18" s="1"/>
  <c r="J146" i="18" s="1"/>
  <c r="F145" i="18"/>
  <c r="F144" i="18"/>
  <c r="K144" i="18" s="1"/>
  <c r="F143" i="18"/>
  <c r="T143" i="18" s="1"/>
  <c r="F142" i="18"/>
  <c r="S137" i="18"/>
  <c r="R137" i="18"/>
  <c r="Q137" i="18"/>
  <c r="P137" i="18"/>
  <c r="O137" i="18"/>
  <c r="N137" i="18"/>
  <c r="H137" i="18"/>
  <c r="G137" i="18"/>
  <c r="F136" i="18"/>
  <c r="I136" i="18" s="1"/>
  <c r="T135" i="18"/>
  <c r="T134" i="18"/>
  <c r="U134" i="18" s="1"/>
  <c r="F131" i="18"/>
  <c r="M131" i="18" s="1"/>
  <c r="F130" i="18"/>
  <c r="K130" i="18" s="1"/>
  <c r="T129" i="18"/>
  <c r="T128" i="18"/>
  <c r="T127" i="18"/>
  <c r="F126" i="18"/>
  <c r="F125" i="18"/>
  <c r="K125" i="18" s="1"/>
  <c r="F124" i="18"/>
  <c r="S119" i="18"/>
  <c r="R119" i="18"/>
  <c r="Q119" i="18"/>
  <c r="P119" i="18"/>
  <c r="O119" i="18"/>
  <c r="N119" i="18"/>
  <c r="H119" i="18"/>
  <c r="G119" i="18"/>
  <c r="F118" i="18"/>
  <c r="F117" i="18"/>
  <c r="K117" i="18" s="1"/>
  <c r="F116" i="18"/>
  <c r="K116" i="18" s="1"/>
  <c r="F115" i="18"/>
  <c r="I115" i="18" s="1"/>
  <c r="J115" i="18" s="1"/>
  <c r="F114" i="18"/>
  <c r="F108" i="18"/>
  <c r="F107" i="18"/>
  <c r="F105" i="18"/>
  <c r="N104" i="18"/>
  <c r="N109" i="18" s="1"/>
  <c r="F104" i="18"/>
  <c r="S100" i="18"/>
  <c r="R100" i="18"/>
  <c r="Q100" i="18"/>
  <c r="P100" i="18"/>
  <c r="O100" i="18"/>
  <c r="N100" i="18"/>
  <c r="H100" i="18"/>
  <c r="G100" i="18"/>
  <c r="F99" i="18"/>
  <c r="F98" i="18"/>
  <c r="K98" i="18" s="1"/>
  <c r="F97" i="18"/>
  <c r="F90" i="18"/>
  <c r="S85" i="18"/>
  <c r="R85" i="18"/>
  <c r="Q85" i="18"/>
  <c r="P85" i="18"/>
  <c r="O85" i="18"/>
  <c r="N85" i="18"/>
  <c r="H85" i="18"/>
  <c r="G85" i="18"/>
  <c r="F84" i="18"/>
  <c r="F77" i="18"/>
  <c r="S72" i="18"/>
  <c r="R72" i="18"/>
  <c r="Q72" i="18"/>
  <c r="P72" i="18"/>
  <c r="O72" i="18"/>
  <c r="N72" i="18"/>
  <c r="H72" i="18"/>
  <c r="G72" i="18"/>
  <c r="F71" i="18"/>
  <c r="K71" i="18" s="1"/>
  <c r="F70" i="18"/>
  <c r="T70" i="18" s="1"/>
  <c r="F69" i="18"/>
  <c r="M69" i="18" s="1"/>
  <c r="F68" i="18"/>
  <c r="F67" i="18"/>
  <c r="F66" i="18"/>
  <c r="F65" i="18"/>
  <c r="F64" i="18"/>
  <c r="T64" i="18" s="1"/>
  <c r="F63" i="18"/>
  <c r="T63" i="18" s="1"/>
  <c r="U63" i="18" s="1"/>
  <c r="F62" i="18"/>
  <c r="F61" i="18"/>
  <c r="M61" i="18" s="1"/>
  <c r="F60" i="18"/>
  <c r="I60" i="18" s="1"/>
  <c r="F59" i="18"/>
  <c r="I59" i="18" s="1"/>
  <c r="J59" i="18" s="1"/>
  <c r="F58" i="18"/>
  <c r="S53" i="18"/>
  <c r="R53" i="18"/>
  <c r="Q53" i="18"/>
  <c r="P53" i="18"/>
  <c r="O53" i="18"/>
  <c r="N53" i="18"/>
  <c r="H53" i="18"/>
  <c r="G53" i="18"/>
  <c r="F52" i="18"/>
  <c r="K52" i="18" s="1"/>
  <c r="F51" i="18"/>
  <c r="I51" i="18" s="1"/>
  <c r="S46" i="18"/>
  <c r="R46" i="18"/>
  <c r="Q46" i="18"/>
  <c r="P46" i="18"/>
  <c r="O46" i="18"/>
  <c r="N46" i="18"/>
  <c r="H46" i="18"/>
  <c r="G46" i="18"/>
  <c r="F45" i="18"/>
  <c r="F44" i="18"/>
  <c r="K44" i="18" s="1"/>
  <c r="F43" i="18"/>
  <c r="M43" i="18" s="1"/>
  <c r="F42" i="18"/>
  <c r="F41" i="18"/>
  <c r="S36" i="18"/>
  <c r="R36" i="18"/>
  <c r="Q36" i="18"/>
  <c r="P36" i="18"/>
  <c r="O36" i="18"/>
  <c r="H36" i="18"/>
  <c r="G36" i="18"/>
  <c r="N35" i="18"/>
  <c r="N36" i="18" s="1"/>
  <c r="F35" i="18"/>
  <c r="F34" i="18"/>
  <c r="F33" i="18"/>
  <c r="K33" i="18" s="1"/>
  <c r="F32" i="18"/>
  <c r="M32" i="18" s="1"/>
  <c r="S27" i="18"/>
  <c r="R27" i="18"/>
  <c r="Q27" i="18"/>
  <c r="P27" i="18"/>
  <c r="O27" i="18"/>
  <c r="N27" i="18"/>
  <c r="H27" i="18"/>
  <c r="G27" i="18"/>
  <c r="F26" i="18"/>
  <c r="F25" i="18"/>
  <c r="M25" i="18" s="1"/>
  <c r="F24" i="18"/>
  <c r="I24" i="18" s="1"/>
  <c r="F23" i="18"/>
  <c r="I23" i="18" s="1"/>
  <c r="J23" i="18" s="1"/>
  <c r="S18" i="18"/>
  <c r="R18" i="18"/>
  <c r="Q18" i="18"/>
  <c r="P18" i="18"/>
  <c r="O18" i="18"/>
  <c r="N18" i="18"/>
  <c r="H18" i="18"/>
  <c r="G18" i="18"/>
  <c r="F17" i="18"/>
  <c r="F16" i="18"/>
  <c r="F15" i="18"/>
  <c r="I15" i="18" s="1"/>
  <c r="J15" i="18" s="1"/>
  <c r="F14" i="18"/>
  <c r="F13" i="18"/>
  <c r="M13" i="18" s="1"/>
  <c r="F12" i="18"/>
  <c r="M12" i="18" s="1"/>
  <c r="F11" i="18"/>
  <c r="I11" i="18" s="1"/>
  <c r="F9" i="18"/>
  <c r="K9" i="18" s="1"/>
  <c r="F8" i="18"/>
  <c r="M8" i="18" s="1"/>
  <c r="F137" i="18" l="1"/>
  <c r="T400" i="18"/>
  <c r="F216" i="18"/>
  <c r="F303" i="18"/>
  <c r="U402" i="18"/>
  <c r="F330" i="18"/>
  <c r="T283" i="18"/>
  <c r="U283" i="18" s="1"/>
  <c r="K298" i="18"/>
  <c r="M397" i="18"/>
  <c r="M126" i="18"/>
  <c r="K24" i="18"/>
  <c r="M59" i="18"/>
  <c r="T145" i="18"/>
  <c r="U145" i="18" s="1"/>
  <c r="K172" i="18"/>
  <c r="L172" i="18" s="1"/>
  <c r="I190" i="18"/>
  <c r="J190" i="18" s="1"/>
  <c r="M194" i="18"/>
  <c r="M346" i="18"/>
  <c r="T380" i="18"/>
  <c r="K61" i="18"/>
  <c r="I162" i="18"/>
  <c r="J162" i="18" s="1"/>
  <c r="T172" i="18"/>
  <c r="M190" i="18"/>
  <c r="J241" i="18"/>
  <c r="M348" i="18"/>
  <c r="M316" i="18"/>
  <c r="T344" i="18"/>
  <c r="T348" i="18"/>
  <c r="U348" i="18" s="1"/>
  <c r="K274" i="18"/>
  <c r="I210" i="18"/>
  <c r="J210" i="18" s="1"/>
  <c r="F92" i="18"/>
  <c r="F119" i="18"/>
  <c r="T192" i="18"/>
  <c r="U192" i="18" s="1"/>
  <c r="F109" i="18"/>
  <c r="M144" i="18"/>
  <c r="I193" i="18"/>
  <c r="J193" i="18" s="1"/>
  <c r="I400" i="18"/>
  <c r="T59" i="18"/>
  <c r="T104" i="18"/>
  <c r="K126" i="18"/>
  <c r="U129" i="18"/>
  <c r="T136" i="18"/>
  <c r="U136" i="18" s="1"/>
  <c r="M145" i="18"/>
  <c r="T155" i="18"/>
  <c r="M169" i="18"/>
  <c r="I270" i="18"/>
  <c r="J270" i="18" s="1"/>
  <c r="I287" i="18"/>
  <c r="J287" i="18" s="1"/>
  <c r="I292" i="18"/>
  <c r="J292" i="18" s="1"/>
  <c r="L292" i="18" s="1"/>
  <c r="T302" i="18"/>
  <c r="I348" i="18"/>
  <c r="J348" i="18" s="1"/>
  <c r="M380" i="18"/>
  <c r="M77" i="18"/>
  <c r="M79" i="18" s="1"/>
  <c r="F79" i="18"/>
  <c r="T198" i="18"/>
  <c r="K266" i="18"/>
  <c r="I324" i="18"/>
  <c r="J324" i="18" s="1"/>
  <c r="L324" i="18" s="1"/>
  <c r="T427" i="18"/>
  <c r="M434" i="18"/>
  <c r="K118" i="18"/>
  <c r="M130" i="18"/>
  <c r="K336" i="18"/>
  <c r="I397" i="18"/>
  <c r="J397" i="18" s="1"/>
  <c r="T434" i="18"/>
  <c r="U434" i="18" s="1"/>
  <c r="T35" i="18"/>
  <c r="U35" i="18" s="1"/>
  <c r="F53" i="18"/>
  <c r="I61" i="18"/>
  <c r="J61" i="18" s="1"/>
  <c r="M118" i="18"/>
  <c r="T130" i="18"/>
  <c r="K162" i="18"/>
  <c r="T290" i="18"/>
  <c r="M336" i="18"/>
  <c r="K397" i="18"/>
  <c r="I423" i="18"/>
  <c r="J423" i="18" s="1"/>
  <c r="L423" i="18" s="1"/>
  <c r="M24" i="18"/>
  <c r="K222" i="18"/>
  <c r="K286" i="18"/>
  <c r="M136" i="18"/>
  <c r="I145" i="18"/>
  <c r="J145" i="18" s="1"/>
  <c r="K169" i="18"/>
  <c r="K212" i="18"/>
  <c r="I297" i="18"/>
  <c r="J297" i="18" s="1"/>
  <c r="T420" i="18"/>
  <c r="M147" i="18"/>
  <c r="T61" i="18"/>
  <c r="I90" i="18"/>
  <c r="M114" i="18"/>
  <c r="U147" i="18"/>
  <c r="T169" i="18"/>
  <c r="U169" i="18" s="1"/>
  <c r="M172" i="18"/>
  <c r="K223" i="18"/>
  <c r="I248" i="18"/>
  <c r="J248" i="18" s="1"/>
  <c r="K270" i="18"/>
  <c r="M279" i="18"/>
  <c r="T292" i="18"/>
  <c r="T316" i="18"/>
  <c r="I329" i="18"/>
  <c r="J329" i="18" s="1"/>
  <c r="U378" i="18"/>
  <c r="T381" i="18"/>
  <c r="K400" i="18"/>
  <c r="K418" i="18"/>
  <c r="I450" i="18"/>
  <c r="J450" i="18" s="1"/>
  <c r="T455" i="18"/>
  <c r="I41" i="18"/>
  <c r="J41" i="18" s="1"/>
  <c r="I45" i="18"/>
  <c r="J45" i="18" s="1"/>
  <c r="M90" i="18"/>
  <c r="M92" i="18" s="1"/>
  <c r="K248" i="18"/>
  <c r="M314" i="18"/>
  <c r="T329" i="18"/>
  <c r="M400" i="18"/>
  <c r="T418" i="18"/>
  <c r="U418" i="18" s="1"/>
  <c r="K450" i="18"/>
  <c r="M41" i="18"/>
  <c r="M45" i="18"/>
  <c r="K77" i="18"/>
  <c r="K79" i="18" s="1"/>
  <c r="T248" i="18"/>
  <c r="I69" i="18"/>
  <c r="J69" i="18" s="1"/>
  <c r="T77" i="18"/>
  <c r="M107" i="18"/>
  <c r="M106" i="18"/>
  <c r="K106" i="18"/>
  <c r="I106" i="18"/>
  <c r="J106" i="18" s="1"/>
  <c r="I143" i="18"/>
  <c r="J143" i="18" s="1"/>
  <c r="M272" i="18"/>
  <c r="K276" i="18"/>
  <c r="I281" i="18"/>
  <c r="J281" i="18" s="1"/>
  <c r="K294" i="18"/>
  <c r="K297" i="18"/>
  <c r="T301" i="18"/>
  <c r="U301" i="18" s="1"/>
  <c r="K315" i="18"/>
  <c r="K327" i="18"/>
  <c r="I350" i="18"/>
  <c r="J350" i="18" s="1"/>
  <c r="L350" i="18" s="1"/>
  <c r="M354" i="18"/>
  <c r="T447" i="18"/>
  <c r="M98" i="18"/>
  <c r="I107" i="18"/>
  <c r="I116" i="18"/>
  <c r="J116" i="18" s="1"/>
  <c r="L116" i="18" s="1"/>
  <c r="M143" i="18"/>
  <c r="K262" i="18"/>
  <c r="M276" i="18"/>
  <c r="M294" i="18"/>
  <c r="M315" i="18"/>
  <c r="M327" i="18"/>
  <c r="T350" i="18"/>
  <c r="U350" i="18" s="1"/>
  <c r="U354" i="18"/>
  <c r="T401" i="18"/>
  <c r="I411" i="18"/>
  <c r="M423" i="18"/>
  <c r="T98" i="18"/>
  <c r="U98" i="18" s="1"/>
  <c r="L169" i="18"/>
  <c r="T175" i="18"/>
  <c r="I192" i="18"/>
  <c r="J192" i="18" s="1"/>
  <c r="K206" i="18"/>
  <c r="M210" i="18"/>
  <c r="M222" i="18"/>
  <c r="K226" i="18"/>
  <c r="T241" i="18"/>
  <c r="U241" i="18" s="1"/>
  <c r="T294" i="18"/>
  <c r="U294" i="18" s="1"/>
  <c r="T327" i="18"/>
  <c r="U340" i="18"/>
  <c r="K344" i="18"/>
  <c r="K411" i="18"/>
  <c r="T423" i="18"/>
  <c r="K453" i="18"/>
  <c r="M192" i="18"/>
  <c r="T210" i="18"/>
  <c r="U210" i="18" s="1"/>
  <c r="T222" i="18"/>
  <c r="U222" i="18" s="1"/>
  <c r="I274" i="18"/>
  <c r="T273" i="18"/>
  <c r="M273" i="18"/>
  <c r="K273" i="18"/>
  <c r="I273" i="18"/>
  <c r="J273" i="18" s="1"/>
  <c r="T404" i="18"/>
  <c r="T439" i="18"/>
  <c r="U439" i="18" s="1"/>
  <c r="K439" i="18"/>
  <c r="I439" i="18"/>
  <c r="J439" i="18" s="1"/>
  <c r="T446" i="18"/>
  <c r="K446" i="18"/>
  <c r="I446" i="18"/>
  <c r="J446" i="18" s="1"/>
  <c r="K34" i="18"/>
  <c r="T34" i="18"/>
  <c r="U34" i="18" s="1"/>
  <c r="F72" i="18"/>
  <c r="M58" i="18"/>
  <c r="I58" i="18"/>
  <c r="J58" i="18" s="1"/>
  <c r="K65" i="18"/>
  <c r="T65" i="18"/>
  <c r="U65" i="18" s="1"/>
  <c r="M65" i="18"/>
  <c r="I65" i="18"/>
  <c r="J65" i="18" s="1"/>
  <c r="F100" i="18"/>
  <c r="T161" i="18"/>
  <c r="F164" i="18"/>
  <c r="M161" i="18"/>
  <c r="F200" i="18"/>
  <c r="K191" i="18"/>
  <c r="I252" i="18"/>
  <c r="J252" i="18" s="1"/>
  <c r="T207" i="18"/>
  <c r="M207" i="18"/>
  <c r="I207" i="18"/>
  <c r="J207" i="18" s="1"/>
  <c r="M15" i="18"/>
  <c r="I25" i="18"/>
  <c r="J25" i="18" s="1"/>
  <c r="I32" i="18"/>
  <c r="J32" i="18" s="1"/>
  <c r="K277" i="18"/>
  <c r="I277" i="18"/>
  <c r="J277" i="18" s="1"/>
  <c r="I105" i="18"/>
  <c r="T105" i="18"/>
  <c r="U105" i="18" s="1"/>
  <c r="K161" i="18"/>
  <c r="T252" i="18"/>
  <c r="M252" i="18"/>
  <c r="K25" i="18"/>
  <c r="K32" i="18"/>
  <c r="M44" i="18"/>
  <c r="T44" i="18"/>
  <c r="U44" i="18" s="1"/>
  <c r="T67" i="18"/>
  <c r="M67" i="18"/>
  <c r="K67" i="18"/>
  <c r="T71" i="18"/>
  <c r="U71" i="18" s="1"/>
  <c r="M71" i="18"/>
  <c r="K105" i="18"/>
  <c r="T117" i="18"/>
  <c r="M117" i="18"/>
  <c r="U148" i="18"/>
  <c r="T265" i="18"/>
  <c r="M265" i="18"/>
  <c r="K265" i="18"/>
  <c r="I265" i="18"/>
  <c r="J265" i="18" s="1"/>
  <c r="T398" i="18"/>
  <c r="M398" i="18"/>
  <c r="K398" i="18"/>
  <c r="I398" i="18"/>
  <c r="J398" i="18" s="1"/>
  <c r="M23" i="18"/>
  <c r="I34" i="18"/>
  <c r="J34" i="18" s="1"/>
  <c r="I176" i="18"/>
  <c r="J176" i="18" s="1"/>
  <c r="M176" i="18"/>
  <c r="T51" i="18"/>
  <c r="U51" i="18" s="1"/>
  <c r="K51" i="18"/>
  <c r="J51" i="18"/>
  <c r="K176" i="18"/>
  <c r="T25" i="18"/>
  <c r="I44" i="18"/>
  <c r="J44" i="18" s="1"/>
  <c r="L44" i="18" s="1"/>
  <c r="M51" i="18"/>
  <c r="M60" i="18"/>
  <c r="K60" i="18"/>
  <c r="I67" i="18"/>
  <c r="J67" i="18" s="1"/>
  <c r="I71" i="18"/>
  <c r="J71" i="18" s="1"/>
  <c r="L71" i="18" s="1"/>
  <c r="M105" i="18"/>
  <c r="I117" i="18"/>
  <c r="J117" i="18" s="1"/>
  <c r="L117" i="18" s="1"/>
  <c r="K195" i="18"/>
  <c r="J199" i="18"/>
  <c r="T299" i="18"/>
  <c r="U299" i="18" s="1"/>
  <c r="F309" i="18"/>
  <c r="K308" i="18"/>
  <c r="I308" i="18"/>
  <c r="J308" i="18" s="1"/>
  <c r="U352" i="18"/>
  <c r="T399" i="18"/>
  <c r="M399" i="18"/>
  <c r="K399" i="18"/>
  <c r="I399" i="18"/>
  <c r="J399" i="18" s="1"/>
  <c r="K430" i="18"/>
  <c r="I430" i="18"/>
  <c r="J430" i="18" s="1"/>
  <c r="K15" i="18"/>
  <c r="L15" i="18" s="1"/>
  <c r="K23" i="18"/>
  <c r="L23" i="18" s="1"/>
  <c r="T32" i="18"/>
  <c r="J97" i="18"/>
  <c r="T108" i="18"/>
  <c r="F149" i="18"/>
  <c r="K142" i="18"/>
  <c r="I142" i="18"/>
  <c r="J142" i="18" s="1"/>
  <c r="I161" i="18"/>
  <c r="J161" i="18" s="1"/>
  <c r="M191" i="18"/>
  <c r="K207" i="18"/>
  <c r="T15" i="18"/>
  <c r="T23" i="18"/>
  <c r="M34" i="18"/>
  <c r="T115" i="18"/>
  <c r="K146" i="18"/>
  <c r="L146" i="18" s="1"/>
  <c r="T196" i="18"/>
  <c r="M196" i="18"/>
  <c r="K196" i="18"/>
  <c r="I196" i="18"/>
  <c r="J196" i="18" s="1"/>
  <c r="M205" i="18"/>
  <c r="I205" i="18"/>
  <c r="J205" i="18" s="1"/>
  <c r="I239" i="18"/>
  <c r="J239" i="18" s="1"/>
  <c r="T239" i="18"/>
  <c r="M239" i="18"/>
  <c r="K239" i="18"/>
  <c r="T261" i="18"/>
  <c r="M261" i="18"/>
  <c r="K261" i="18"/>
  <c r="I261" i="18"/>
  <c r="J261" i="18" s="1"/>
  <c r="T280" i="18"/>
  <c r="M280" i="18"/>
  <c r="K280" i="18"/>
  <c r="I280" i="18"/>
  <c r="J280" i="18" s="1"/>
  <c r="U325" i="18"/>
  <c r="I361" i="18"/>
  <c r="J361" i="18" s="1"/>
  <c r="T361" i="18"/>
  <c r="M361" i="18"/>
  <c r="I42" i="18"/>
  <c r="J42" i="18" s="1"/>
  <c r="M42" i="18"/>
  <c r="K42" i="18"/>
  <c r="T12" i="18"/>
  <c r="U12" i="18" s="1"/>
  <c r="T42" i="18"/>
  <c r="T339" i="18"/>
  <c r="M339" i="18"/>
  <c r="K339" i="18"/>
  <c r="I339" i="18"/>
  <c r="J339" i="18" s="1"/>
  <c r="T347" i="18"/>
  <c r="M347" i="18"/>
  <c r="K347" i="18"/>
  <c r="K69" i="18"/>
  <c r="T69" i="18"/>
  <c r="U69" i="18" s="1"/>
  <c r="K99" i="18"/>
  <c r="T225" i="18"/>
  <c r="U225" i="18" s="1"/>
  <c r="M225" i="18"/>
  <c r="K225" i="18"/>
  <c r="I225" i="18"/>
  <c r="J225" i="18" s="1"/>
  <c r="K326" i="18"/>
  <c r="T326" i="18"/>
  <c r="M326" i="18"/>
  <c r="T425" i="18"/>
  <c r="I425" i="18"/>
  <c r="J425" i="18" s="1"/>
  <c r="T432" i="18"/>
  <c r="U432" i="18" s="1"/>
  <c r="M432" i="18"/>
  <c r="K432" i="18"/>
  <c r="I432" i="18"/>
  <c r="J432" i="18" s="1"/>
  <c r="K210" i="18"/>
  <c r="L210" i="18" s="1"/>
  <c r="I222" i="18"/>
  <c r="J222" i="18" s="1"/>
  <c r="M248" i="18"/>
  <c r="I262" i="18"/>
  <c r="J262" i="18" s="1"/>
  <c r="T264" i="18"/>
  <c r="U264" i="18" s="1"/>
  <c r="T272" i="18"/>
  <c r="U272" i="18" s="1"/>
  <c r="J274" i="18"/>
  <c r="T276" i="18"/>
  <c r="T279" i="18"/>
  <c r="M283" i="18"/>
  <c r="I286" i="18"/>
  <c r="J286" i="18" s="1"/>
  <c r="I336" i="18"/>
  <c r="J336" i="18" s="1"/>
  <c r="T346" i="18"/>
  <c r="K348" i="18"/>
  <c r="M350" i="18"/>
  <c r="K354" i="18"/>
  <c r="T364" i="18"/>
  <c r="K380" i="18"/>
  <c r="M381" i="18"/>
  <c r="M401" i="18"/>
  <c r="M402" i="18"/>
  <c r="M424" i="18"/>
  <c r="M427" i="18"/>
  <c r="I429" i="18"/>
  <c r="J429" i="18" s="1"/>
  <c r="T431" i="18"/>
  <c r="K434" i="18"/>
  <c r="T436" i="18"/>
  <c r="T438" i="18"/>
  <c r="U438" i="18" s="1"/>
  <c r="T445" i="18"/>
  <c r="U445" i="18" s="1"/>
  <c r="T231" i="18"/>
  <c r="U231" i="18" s="1"/>
  <c r="U232" i="18" s="1"/>
  <c r="M247" i="18"/>
  <c r="I284" i="18"/>
  <c r="J284" i="18" s="1"/>
  <c r="T289" i="18"/>
  <c r="U291" i="18"/>
  <c r="K293" i="18"/>
  <c r="I322" i="18"/>
  <c r="J322" i="18" s="1"/>
  <c r="U345" i="18"/>
  <c r="J351" i="18"/>
  <c r="K97" i="18"/>
  <c r="K193" i="18"/>
  <c r="K209" i="18"/>
  <c r="I213" i="18"/>
  <c r="J213" i="18" s="1"/>
  <c r="I249" i="18"/>
  <c r="J249" i="18" s="1"/>
  <c r="I263" i="18"/>
  <c r="J263" i="18" s="1"/>
  <c r="M268" i="18"/>
  <c r="I283" i="18"/>
  <c r="J283" i="18" s="1"/>
  <c r="M286" i="18"/>
  <c r="T293" i="18"/>
  <c r="U295" i="18"/>
  <c r="M297" i="18"/>
  <c r="U300" i="18"/>
  <c r="T322" i="18"/>
  <c r="I328" i="18"/>
  <c r="J328" i="18" s="1"/>
  <c r="K335" i="18"/>
  <c r="T336" i="18"/>
  <c r="K341" i="18"/>
  <c r="M343" i="18"/>
  <c r="M351" i="18"/>
  <c r="U353" i="18"/>
  <c r="I403" i="18"/>
  <c r="J403" i="18" s="1"/>
  <c r="K417" i="18"/>
  <c r="M421" i="18"/>
  <c r="I426" i="18"/>
  <c r="J426" i="18" s="1"/>
  <c r="I428" i="18"/>
  <c r="J428" i="18" s="1"/>
  <c r="I435" i="18"/>
  <c r="J435" i="18" s="1"/>
  <c r="K442" i="18"/>
  <c r="I114" i="18"/>
  <c r="J114" i="18" s="1"/>
  <c r="M125" i="18"/>
  <c r="U127" i="18"/>
  <c r="J136" i="18"/>
  <c r="F178" i="18"/>
  <c r="K198" i="18"/>
  <c r="L198" i="18" s="1"/>
  <c r="U211" i="18"/>
  <c r="K213" i="18"/>
  <c r="I223" i="18"/>
  <c r="J223" i="18" s="1"/>
  <c r="K249" i="18"/>
  <c r="M263" i="18"/>
  <c r="T268" i="18"/>
  <c r="U268" i="18" s="1"/>
  <c r="I276" i="18"/>
  <c r="J276" i="18" s="1"/>
  <c r="T286" i="18"/>
  <c r="T297" i="18"/>
  <c r="K302" i="18"/>
  <c r="I316" i="18"/>
  <c r="J316" i="18" s="1"/>
  <c r="I325" i="18"/>
  <c r="J325" i="18" s="1"/>
  <c r="M335" i="18"/>
  <c r="M341" i="18"/>
  <c r="T343" i="18"/>
  <c r="U343" i="18" s="1"/>
  <c r="T351" i="18"/>
  <c r="K355" i="18"/>
  <c r="I364" i="18"/>
  <c r="J364" i="18" s="1"/>
  <c r="M366" i="18"/>
  <c r="M382" i="18"/>
  <c r="I401" i="18"/>
  <c r="J401" i="18" s="1"/>
  <c r="I402" i="18"/>
  <c r="J402" i="18" s="1"/>
  <c r="K403" i="18"/>
  <c r="F405" i="18"/>
  <c r="M417" i="18"/>
  <c r="T419" i="18"/>
  <c r="T421" i="18"/>
  <c r="U421" i="18" s="1"/>
  <c r="K428" i="18"/>
  <c r="I431" i="18"/>
  <c r="J431" i="18" s="1"/>
  <c r="K435" i="18"/>
  <c r="I440" i="18"/>
  <c r="J440" i="18" s="1"/>
  <c r="L440" i="18" s="1"/>
  <c r="M442" i="18"/>
  <c r="K449" i="18"/>
  <c r="I451" i="18"/>
  <c r="J451" i="18" s="1"/>
  <c r="L451" i="18" s="1"/>
  <c r="M453" i="18"/>
  <c r="T125" i="18"/>
  <c r="K136" i="18"/>
  <c r="K145" i="18"/>
  <c r="I147" i="18"/>
  <c r="J147" i="18" s="1"/>
  <c r="K192" i="18"/>
  <c r="I194" i="18"/>
  <c r="J194" i="18" s="1"/>
  <c r="M198" i="18"/>
  <c r="M213" i="18"/>
  <c r="K283" i="18"/>
  <c r="I294" i="18"/>
  <c r="J294" i="18" s="1"/>
  <c r="L294" i="18" s="1"/>
  <c r="K316" i="18"/>
  <c r="I327" i="18"/>
  <c r="J327" i="18" s="1"/>
  <c r="M355" i="18"/>
  <c r="T362" i="18"/>
  <c r="K364" i="18"/>
  <c r="T366" i="18"/>
  <c r="U366" i="18" s="1"/>
  <c r="I381" i="18"/>
  <c r="J381" i="18" s="1"/>
  <c r="T397" i="18"/>
  <c r="M403" i="18"/>
  <c r="T417" i="18"/>
  <c r="U417" i="18" s="1"/>
  <c r="I424" i="18"/>
  <c r="J424" i="18" s="1"/>
  <c r="I427" i="18"/>
  <c r="J427" i="18" s="1"/>
  <c r="M428" i="18"/>
  <c r="K431" i="18"/>
  <c r="K438" i="18"/>
  <c r="T440" i="18"/>
  <c r="T442" i="18"/>
  <c r="U442" i="18" s="1"/>
  <c r="K445" i="18"/>
  <c r="I447" i="18"/>
  <c r="J447" i="18" s="1"/>
  <c r="L447" i="18" s="1"/>
  <c r="M449" i="18"/>
  <c r="T451" i="18"/>
  <c r="T453" i="18"/>
  <c r="U453" i="18" s="1"/>
  <c r="K59" i="18"/>
  <c r="L59" i="18" s="1"/>
  <c r="I77" i="18"/>
  <c r="I98" i="18"/>
  <c r="J98" i="18" s="1"/>
  <c r="L98" i="18" s="1"/>
  <c r="K114" i="18"/>
  <c r="I118" i="18"/>
  <c r="J118" i="18" s="1"/>
  <c r="T213" i="18"/>
  <c r="U213" i="18" s="1"/>
  <c r="I226" i="18"/>
  <c r="J226" i="18" s="1"/>
  <c r="M264" i="18"/>
  <c r="I266" i="18"/>
  <c r="J266" i="18" s="1"/>
  <c r="M364" i="18"/>
  <c r="I380" i="18"/>
  <c r="J380" i="18" s="1"/>
  <c r="K381" i="18"/>
  <c r="K401" i="18"/>
  <c r="K402" i="18"/>
  <c r="I410" i="18"/>
  <c r="J410" i="18" s="1"/>
  <c r="K424" i="18"/>
  <c r="K427" i="18"/>
  <c r="M431" i="18"/>
  <c r="I436" i="18"/>
  <c r="J436" i="18" s="1"/>
  <c r="L436" i="18" s="1"/>
  <c r="M438" i="18"/>
  <c r="M445" i="18"/>
  <c r="T449" i="18"/>
  <c r="U449" i="18" s="1"/>
  <c r="U175" i="18"/>
  <c r="I221" i="18"/>
  <c r="J221" i="18" s="1"/>
  <c r="F227" i="18"/>
  <c r="T221" i="18"/>
  <c r="M221" i="18"/>
  <c r="K221" i="18"/>
  <c r="U135" i="18"/>
  <c r="T68" i="18"/>
  <c r="M68" i="18"/>
  <c r="I68" i="18"/>
  <c r="J68" i="18" s="1"/>
  <c r="I16" i="18"/>
  <c r="J16" i="18" s="1"/>
  <c r="K26" i="18"/>
  <c r="T26" i="18"/>
  <c r="J11" i="18"/>
  <c r="K14" i="18"/>
  <c r="T62" i="18"/>
  <c r="I66" i="18"/>
  <c r="J66" i="18" s="1"/>
  <c r="M66" i="18"/>
  <c r="K68" i="18"/>
  <c r="K11" i="18"/>
  <c r="I13" i="18"/>
  <c r="J13" i="18" s="1"/>
  <c r="I14" i="18"/>
  <c r="J14" i="18" s="1"/>
  <c r="M17" i="18"/>
  <c r="T24" i="18"/>
  <c r="J24" i="18"/>
  <c r="K41" i="18"/>
  <c r="F46" i="18"/>
  <c r="T41" i="18"/>
  <c r="T60" i="18"/>
  <c r="J60" i="18"/>
  <c r="K66" i="18"/>
  <c r="I99" i="18"/>
  <c r="J99" i="18" s="1"/>
  <c r="T99" i="18"/>
  <c r="M99" i="18"/>
  <c r="M124" i="18"/>
  <c r="K124" i="18"/>
  <c r="T124" i="18"/>
  <c r="I124" i="18"/>
  <c r="J124" i="18" s="1"/>
  <c r="I8" i="18"/>
  <c r="J8" i="18" s="1"/>
  <c r="I43" i="18"/>
  <c r="J43" i="18" s="1"/>
  <c r="K16" i="18"/>
  <c r="T8" i="18"/>
  <c r="T263" i="18"/>
  <c r="T43" i="18"/>
  <c r="U64" i="18"/>
  <c r="K8" i="18"/>
  <c r="I26" i="18"/>
  <c r="J26" i="18" s="1"/>
  <c r="T52" i="18"/>
  <c r="M52" i="18"/>
  <c r="I52" i="18"/>
  <c r="J52" i="18" s="1"/>
  <c r="L52" i="18" s="1"/>
  <c r="M9" i="18"/>
  <c r="K12" i="18"/>
  <c r="M16" i="18"/>
  <c r="T17" i="18"/>
  <c r="M26" i="18"/>
  <c r="M11" i="18"/>
  <c r="K13" i="18"/>
  <c r="M14" i="18"/>
  <c r="T33" i="18"/>
  <c r="M33" i="18"/>
  <c r="I33" i="18"/>
  <c r="J33" i="18" s="1"/>
  <c r="L33" i="18" s="1"/>
  <c r="T66" i="18"/>
  <c r="I70" i="18"/>
  <c r="J70" i="18" s="1"/>
  <c r="M70" i="18"/>
  <c r="F85" i="18"/>
  <c r="I84" i="18"/>
  <c r="J84" i="18" s="1"/>
  <c r="T84" i="18"/>
  <c r="M84" i="18"/>
  <c r="U143" i="18"/>
  <c r="U197" i="18"/>
  <c r="F18" i="18"/>
  <c r="K17" i="18"/>
  <c r="T16" i="18"/>
  <c r="I237" i="18"/>
  <c r="J237" i="18" s="1"/>
  <c r="M231" i="18"/>
  <c r="M232" i="18" s="1"/>
  <c r="K231" i="18"/>
  <c r="K232" i="18" s="1"/>
  <c r="I247" i="18"/>
  <c r="J247" i="18" s="1"/>
  <c r="T237" i="18"/>
  <c r="F242" i="18"/>
  <c r="K247" i="18"/>
  <c r="M237" i="18"/>
  <c r="I231" i="18"/>
  <c r="I232" i="18" s="1"/>
  <c r="K237" i="18"/>
  <c r="I9" i="18"/>
  <c r="J9" i="18" s="1"/>
  <c r="L9" i="18" s="1"/>
  <c r="I17" i="18"/>
  <c r="J17" i="18" s="1"/>
  <c r="U70" i="18"/>
  <c r="I12" i="18"/>
  <c r="J12" i="18" s="1"/>
  <c r="K43" i="18"/>
  <c r="T9" i="18"/>
  <c r="T11" i="18"/>
  <c r="T13" i="18"/>
  <c r="T14" i="18"/>
  <c r="F36" i="18"/>
  <c r="K45" i="18"/>
  <c r="T45" i="18"/>
  <c r="K58" i="18"/>
  <c r="T58" i="18"/>
  <c r="K70" i="18"/>
  <c r="K84" i="18"/>
  <c r="T90" i="18"/>
  <c r="T92" i="18" s="1"/>
  <c r="K90" i="18"/>
  <c r="K92" i="18" s="1"/>
  <c r="M108" i="18"/>
  <c r="T107" i="18"/>
  <c r="I108" i="18"/>
  <c r="J108" i="18" s="1"/>
  <c r="K107" i="18"/>
  <c r="J107" i="18"/>
  <c r="K108" i="18"/>
  <c r="T171" i="18"/>
  <c r="M171" i="18"/>
  <c r="K171" i="18"/>
  <c r="I171" i="18"/>
  <c r="J171" i="18" s="1"/>
  <c r="U155" i="18"/>
  <c r="T250" i="18"/>
  <c r="K250" i="18"/>
  <c r="M250" i="18"/>
  <c r="I250" i="18"/>
  <c r="J250" i="18" s="1"/>
  <c r="I131" i="18"/>
  <c r="J131" i="18" s="1"/>
  <c r="T131" i="18"/>
  <c r="K296" i="18"/>
  <c r="I296" i="18"/>
  <c r="J296" i="18" s="1"/>
  <c r="T296" i="18"/>
  <c r="M296" i="18"/>
  <c r="T174" i="18"/>
  <c r="M174" i="18"/>
  <c r="K174" i="18"/>
  <c r="I174" i="18"/>
  <c r="J174" i="18" s="1"/>
  <c r="U190" i="18"/>
  <c r="K260" i="18"/>
  <c r="I260" i="18"/>
  <c r="J260" i="18" s="1"/>
  <c r="T260" i="18"/>
  <c r="M260" i="18"/>
  <c r="F27" i="18"/>
  <c r="M97" i="18"/>
  <c r="K115" i="18"/>
  <c r="L115" i="18" s="1"/>
  <c r="M116" i="18"/>
  <c r="I126" i="18"/>
  <c r="J126" i="18" s="1"/>
  <c r="T126" i="18"/>
  <c r="K131" i="18"/>
  <c r="U194" i="18"/>
  <c r="U282" i="18"/>
  <c r="T288" i="18"/>
  <c r="M288" i="18"/>
  <c r="K288" i="18"/>
  <c r="I288" i="18"/>
  <c r="J288" i="18" s="1"/>
  <c r="T97" i="18"/>
  <c r="M115" i="18"/>
  <c r="T116" i="18"/>
  <c r="T154" i="18"/>
  <c r="M154" i="18"/>
  <c r="F156" i="18"/>
  <c r="K154" i="18"/>
  <c r="I154" i="18"/>
  <c r="J154" i="18" s="1"/>
  <c r="T144" i="18"/>
  <c r="K170" i="18"/>
  <c r="L170" i="18" s="1"/>
  <c r="K173" i="18"/>
  <c r="L173" i="18" s="1"/>
  <c r="K177" i="18"/>
  <c r="L177" i="18" s="1"/>
  <c r="T191" i="18"/>
  <c r="T195" i="18"/>
  <c r="K199" i="18"/>
  <c r="T206" i="18"/>
  <c r="T209" i="18"/>
  <c r="T212" i="18"/>
  <c r="I215" i="18"/>
  <c r="J215" i="18" s="1"/>
  <c r="I240" i="18"/>
  <c r="J240" i="18" s="1"/>
  <c r="M241" i="18"/>
  <c r="T240" i="18"/>
  <c r="K215" i="18"/>
  <c r="K241" i="18"/>
  <c r="T278" i="18"/>
  <c r="M278" i="18"/>
  <c r="K278" i="18"/>
  <c r="I278" i="18"/>
  <c r="J278" i="18" s="1"/>
  <c r="I155" i="18"/>
  <c r="J155" i="18" s="1"/>
  <c r="M170" i="18"/>
  <c r="M173" i="18"/>
  <c r="I175" i="18"/>
  <c r="J175" i="18" s="1"/>
  <c r="U176" i="18"/>
  <c r="M177" i="18"/>
  <c r="M199" i="18"/>
  <c r="M215" i="18"/>
  <c r="F232" i="18"/>
  <c r="K240" i="18"/>
  <c r="K253" i="18"/>
  <c r="T267" i="18"/>
  <c r="M267" i="18"/>
  <c r="K267" i="18"/>
  <c r="I267" i="18"/>
  <c r="J267" i="18" s="1"/>
  <c r="M142" i="18"/>
  <c r="K143" i="18"/>
  <c r="I144" i="18"/>
  <c r="J144" i="18" s="1"/>
  <c r="L144" i="18" s="1"/>
  <c r="M146" i="18"/>
  <c r="K147" i="18"/>
  <c r="M162" i="18"/>
  <c r="T170" i="18"/>
  <c r="T173" i="18"/>
  <c r="T177" i="18"/>
  <c r="K190" i="18"/>
  <c r="I191" i="18"/>
  <c r="J191" i="18" s="1"/>
  <c r="M193" i="18"/>
  <c r="K194" i="18"/>
  <c r="I195" i="18"/>
  <c r="J195" i="18" s="1"/>
  <c r="T199" i="18"/>
  <c r="K205" i="18"/>
  <c r="I206" i="18"/>
  <c r="J206" i="18" s="1"/>
  <c r="I209" i="18"/>
  <c r="J209" i="18" s="1"/>
  <c r="I212" i="18"/>
  <c r="J212" i="18" s="1"/>
  <c r="T215" i="18"/>
  <c r="M253" i="18"/>
  <c r="F255" i="18"/>
  <c r="U285" i="18"/>
  <c r="T114" i="18"/>
  <c r="T118" i="18"/>
  <c r="I125" i="18"/>
  <c r="J125" i="18" s="1"/>
  <c r="L125" i="18" s="1"/>
  <c r="U128" i="18"/>
  <c r="I130" i="18"/>
  <c r="J130" i="18" s="1"/>
  <c r="L130" i="18" s="1"/>
  <c r="T142" i="18"/>
  <c r="T146" i="18"/>
  <c r="K155" i="18"/>
  <c r="T162" i="18"/>
  <c r="K175" i="18"/>
  <c r="T193" i="18"/>
  <c r="I253" i="18"/>
  <c r="J253" i="18" s="1"/>
  <c r="K252" i="18"/>
  <c r="U224" i="18"/>
  <c r="M240" i="18"/>
  <c r="T253" i="18"/>
  <c r="U315" i="18"/>
  <c r="U275" i="18"/>
  <c r="T205" i="18"/>
  <c r="T247" i="18"/>
  <c r="T251" i="18"/>
  <c r="T271" i="18"/>
  <c r="M271" i="18"/>
  <c r="K271" i="18"/>
  <c r="I271" i="18"/>
  <c r="J271" i="18" s="1"/>
  <c r="K281" i="18"/>
  <c r="K284" i="18"/>
  <c r="K287" i="18"/>
  <c r="M292" i="18"/>
  <c r="M293" i="18"/>
  <c r="T314" i="18"/>
  <c r="F317" i="18"/>
  <c r="K328" i="18"/>
  <c r="T337" i="18"/>
  <c r="M337" i="18"/>
  <c r="K337" i="18"/>
  <c r="M223" i="18"/>
  <c r="M226" i="18"/>
  <c r="M249" i="18"/>
  <c r="M262" i="18"/>
  <c r="K263" i="18"/>
  <c r="I264" i="18"/>
  <c r="J264" i="18" s="1"/>
  <c r="L264" i="18" s="1"/>
  <c r="M266" i="18"/>
  <c r="I268" i="18"/>
  <c r="J268" i="18" s="1"/>
  <c r="L268" i="18" s="1"/>
  <c r="M270" i="18"/>
  <c r="I272" i="18"/>
  <c r="J272" i="18" s="1"/>
  <c r="L272" i="18" s="1"/>
  <c r="M274" i="18"/>
  <c r="M277" i="18"/>
  <c r="I279" i="18"/>
  <c r="J279" i="18" s="1"/>
  <c r="L279" i="18" s="1"/>
  <c r="M281" i="18"/>
  <c r="M284" i="18"/>
  <c r="M287" i="18"/>
  <c r="I289" i="18"/>
  <c r="J289" i="18" s="1"/>
  <c r="L289" i="18" s="1"/>
  <c r="I290" i="18"/>
  <c r="J290" i="18" s="1"/>
  <c r="K301" i="18"/>
  <c r="I337" i="18"/>
  <c r="J337" i="18" s="1"/>
  <c r="T223" i="18"/>
  <c r="T226" i="18"/>
  <c r="T249" i="18"/>
  <c r="T262" i="18"/>
  <c r="T266" i="18"/>
  <c r="T270" i="18"/>
  <c r="T274" i="18"/>
  <c r="T277" i="18"/>
  <c r="T281" i="18"/>
  <c r="T284" i="18"/>
  <c r="T287" i="18"/>
  <c r="K290" i="18"/>
  <c r="I301" i="18"/>
  <c r="J301" i="18" s="1"/>
  <c r="T308" i="18"/>
  <c r="M308" i="18"/>
  <c r="M325" i="18"/>
  <c r="K325" i="18"/>
  <c r="M329" i="18"/>
  <c r="K329" i="18"/>
  <c r="T298" i="18"/>
  <c r="M298" i="18"/>
  <c r="M289" i="18"/>
  <c r="I293" i="18"/>
  <c r="J293" i="18" s="1"/>
  <c r="I298" i="18"/>
  <c r="J298" i="18" s="1"/>
  <c r="L298" i="18" s="1"/>
  <c r="M322" i="18"/>
  <c r="K322" i="18"/>
  <c r="T324" i="18"/>
  <c r="M324" i="18"/>
  <c r="T328" i="18"/>
  <c r="U328" i="18" s="1"/>
  <c r="M328" i="18"/>
  <c r="T349" i="18"/>
  <c r="M349" i="18"/>
  <c r="K349" i="18"/>
  <c r="I349" i="18"/>
  <c r="J349" i="18" s="1"/>
  <c r="T365" i="18"/>
  <c r="K314" i="18"/>
  <c r="I314" i="18"/>
  <c r="J314" i="18" s="1"/>
  <c r="P460" i="18"/>
  <c r="K426" i="18"/>
  <c r="Q460" i="18"/>
  <c r="U355" i="18"/>
  <c r="I388" i="18"/>
  <c r="J388" i="18" s="1"/>
  <c r="K388" i="18"/>
  <c r="J389" i="18"/>
  <c r="U399" i="18"/>
  <c r="K410" i="18"/>
  <c r="M411" i="18"/>
  <c r="K425" i="18"/>
  <c r="M426" i="18"/>
  <c r="K429" i="18"/>
  <c r="M430" i="18"/>
  <c r="R460" i="18"/>
  <c r="U335" i="18"/>
  <c r="U338" i="18"/>
  <c r="U341" i="18"/>
  <c r="I343" i="18"/>
  <c r="J343" i="18" s="1"/>
  <c r="L343" i="18" s="1"/>
  <c r="I346" i="18"/>
  <c r="J346" i="18" s="1"/>
  <c r="L346" i="18" s="1"/>
  <c r="I362" i="18"/>
  <c r="J362" i="18" s="1"/>
  <c r="F367" i="18"/>
  <c r="I378" i="18"/>
  <c r="J378" i="18" s="1"/>
  <c r="I379" i="18"/>
  <c r="J379" i="18" s="1"/>
  <c r="F383" i="18"/>
  <c r="K389" i="18"/>
  <c r="U391" i="18"/>
  <c r="U400" i="18"/>
  <c r="U403" i="18"/>
  <c r="M410" i="18"/>
  <c r="T411" i="18"/>
  <c r="T422" i="18"/>
  <c r="M425" i="18"/>
  <c r="T426" i="18"/>
  <c r="M429" i="18"/>
  <c r="T430" i="18"/>
  <c r="S460" i="18"/>
  <c r="U323" i="18"/>
  <c r="I326" i="18"/>
  <c r="J326" i="18" s="1"/>
  <c r="U327" i="18"/>
  <c r="F356" i="18"/>
  <c r="U363" i="18"/>
  <c r="K379" i="18"/>
  <c r="I382" i="18"/>
  <c r="J382" i="18" s="1"/>
  <c r="K419" i="18"/>
  <c r="M419" i="18"/>
  <c r="I420" i="18"/>
  <c r="J420" i="18" s="1"/>
  <c r="K420" i="18"/>
  <c r="J421" i="18"/>
  <c r="U429" i="18"/>
  <c r="T433" i="18"/>
  <c r="G460" i="18"/>
  <c r="I302" i="18"/>
  <c r="J302" i="18" s="1"/>
  <c r="I315" i="18"/>
  <c r="J315" i="18" s="1"/>
  <c r="I335" i="18"/>
  <c r="J335" i="18" s="1"/>
  <c r="I341" i="18"/>
  <c r="J341" i="18" s="1"/>
  <c r="I344" i="18"/>
  <c r="J344" i="18" s="1"/>
  <c r="I347" i="18"/>
  <c r="J347" i="18" s="1"/>
  <c r="K361" i="18"/>
  <c r="K362" i="18"/>
  <c r="K378" i="18"/>
  <c r="M379" i="18"/>
  <c r="M388" i="18"/>
  <c r="M389" i="18"/>
  <c r="F392" i="18"/>
  <c r="F458" i="18"/>
  <c r="I417" i="18"/>
  <c r="J417" i="18" s="1"/>
  <c r="I418" i="18"/>
  <c r="J418" i="18" s="1"/>
  <c r="L418" i="18" s="1"/>
  <c r="I419" i="18"/>
  <c r="J419" i="18" s="1"/>
  <c r="K421" i="18"/>
  <c r="U424" i="18"/>
  <c r="U428" i="18"/>
  <c r="U454" i="18"/>
  <c r="H460" i="18"/>
  <c r="K351" i="18"/>
  <c r="I354" i="18"/>
  <c r="J354" i="18" s="1"/>
  <c r="I355" i="18"/>
  <c r="J355" i="18" s="1"/>
  <c r="L355" i="18" s="1"/>
  <c r="K366" i="18"/>
  <c r="L366" i="18" s="1"/>
  <c r="M378" i="18"/>
  <c r="T379" i="18"/>
  <c r="K382" i="18"/>
  <c r="T388" i="18"/>
  <c r="T389" i="18"/>
  <c r="N460" i="18"/>
  <c r="F412" i="18"/>
  <c r="T410" i="18"/>
  <c r="J411" i="18"/>
  <c r="O460" i="18"/>
  <c r="J400" i="18"/>
  <c r="I434" i="18"/>
  <c r="J434" i="18" s="1"/>
  <c r="M436" i="18"/>
  <c r="K437" i="18"/>
  <c r="I438" i="18"/>
  <c r="J438" i="18" s="1"/>
  <c r="M440" i="18"/>
  <c r="K441" i="18"/>
  <c r="I442" i="18"/>
  <c r="J442" i="18" s="1"/>
  <c r="K444" i="18"/>
  <c r="I445" i="18"/>
  <c r="J445" i="18" s="1"/>
  <c r="M447" i="18"/>
  <c r="K448" i="18"/>
  <c r="I449" i="18"/>
  <c r="J449" i="18" s="1"/>
  <c r="M451" i="18"/>
  <c r="K452" i="18"/>
  <c r="I453" i="18"/>
  <c r="J453" i="18" s="1"/>
  <c r="M455" i="18"/>
  <c r="I454" i="18"/>
  <c r="J454" i="18" s="1"/>
  <c r="U455" i="18"/>
  <c r="T437" i="18"/>
  <c r="T441" i="18"/>
  <c r="T444" i="18"/>
  <c r="T448" i="18"/>
  <c r="T452" i="18"/>
  <c r="K454" i="18"/>
  <c r="I455" i="18"/>
  <c r="J455" i="18" s="1"/>
  <c r="M435" i="18"/>
  <c r="I437" i="18"/>
  <c r="J437" i="18" s="1"/>
  <c r="M439" i="18"/>
  <c r="I441" i="18"/>
  <c r="J441" i="18" s="1"/>
  <c r="I444" i="18"/>
  <c r="J444" i="18" s="1"/>
  <c r="M446" i="18"/>
  <c r="I448" i="18"/>
  <c r="J448" i="18" s="1"/>
  <c r="M450" i="18"/>
  <c r="I452" i="18"/>
  <c r="J452" i="18" s="1"/>
  <c r="M454" i="18"/>
  <c r="K455" i="18"/>
  <c r="L344" i="18" l="1"/>
  <c r="L241" i="18"/>
  <c r="L34" i="18"/>
  <c r="L190" i="18"/>
  <c r="U361" i="18"/>
  <c r="L143" i="18"/>
  <c r="U248" i="18"/>
  <c r="U292" i="18"/>
  <c r="U380" i="18"/>
  <c r="L297" i="18"/>
  <c r="L191" i="18"/>
  <c r="L287" i="18"/>
  <c r="U420" i="18"/>
  <c r="L411" i="18"/>
  <c r="L326" i="18"/>
  <c r="U293" i="18"/>
  <c r="L336" i="18"/>
  <c r="L262" i="18"/>
  <c r="L293" i="18"/>
  <c r="L341" i="18"/>
  <c r="U401" i="18"/>
  <c r="U23" i="18"/>
  <c r="U427" i="18"/>
  <c r="T405" i="18"/>
  <c r="L400" i="18"/>
  <c r="L192" i="18"/>
  <c r="L67" i="18"/>
  <c r="L452" i="18"/>
  <c r="L193" i="18"/>
  <c r="L270" i="18"/>
  <c r="U344" i="18"/>
  <c r="L288" i="18"/>
  <c r="U130" i="18"/>
  <c r="L347" i="18"/>
  <c r="L126" i="18"/>
  <c r="L61" i="18"/>
  <c r="U273" i="18"/>
  <c r="L222" i="18"/>
  <c r="L445" i="18"/>
  <c r="U198" i="18"/>
  <c r="L226" i="18"/>
  <c r="L162" i="18"/>
  <c r="T232" i="18"/>
  <c r="L403" i="18"/>
  <c r="U302" i="18"/>
  <c r="L444" i="18"/>
  <c r="U423" i="18"/>
  <c r="L99" i="18"/>
  <c r="U117" i="18"/>
  <c r="L286" i="18"/>
  <c r="L435" i="18"/>
  <c r="L315" i="18"/>
  <c r="L410" i="18"/>
  <c r="U276" i="18"/>
  <c r="L24" i="18"/>
  <c r="L266" i="18"/>
  <c r="U431" i="18"/>
  <c r="L252" i="18"/>
  <c r="U59" i="18"/>
  <c r="L401" i="18"/>
  <c r="L327" i="18"/>
  <c r="U381" i="18"/>
  <c r="L397" i="18"/>
  <c r="L438" i="18"/>
  <c r="L420" i="18"/>
  <c r="U347" i="18"/>
  <c r="L68" i="18"/>
  <c r="L348" i="18"/>
  <c r="J90" i="18"/>
  <c r="J92" i="18" s="1"/>
  <c r="I92" i="18"/>
  <c r="L145" i="18"/>
  <c r="L69" i="18"/>
  <c r="U280" i="18"/>
  <c r="K109" i="18"/>
  <c r="L446" i="18"/>
  <c r="L434" i="18"/>
  <c r="T178" i="18"/>
  <c r="L221" i="18"/>
  <c r="L118" i="18"/>
  <c r="L239" i="18"/>
  <c r="L399" i="18"/>
  <c r="L223" i="18"/>
  <c r="L429" i="18"/>
  <c r="L274" i="18"/>
  <c r="L42" i="18"/>
  <c r="J105" i="18"/>
  <c r="J109" i="18" s="1"/>
  <c r="I109" i="18"/>
  <c r="L212" i="18"/>
  <c r="U425" i="18"/>
  <c r="L209" i="18"/>
  <c r="U172" i="18"/>
  <c r="M109" i="18"/>
  <c r="U61" i="18"/>
  <c r="L106" i="18"/>
  <c r="U104" i="18"/>
  <c r="T109" i="18"/>
  <c r="T367" i="18"/>
  <c r="L335" i="18"/>
  <c r="L337" i="18"/>
  <c r="U286" i="18"/>
  <c r="U290" i="18"/>
  <c r="L225" i="18"/>
  <c r="L196" i="18"/>
  <c r="U77" i="18"/>
  <c r="U79" i="18" s="1"/>
  <c r="T79" i="18"/>
  <c r="L301" i="18"/>
  <c r="L253" i="18"/>
  <c r="L17" i="18"/>
  <c r="L32" i="18"/>
  <c r="L419" i="18"/>
  <c r="L442" i="18"/>
  <c r="L354" i="18"/>
  <c r="U419" i="18"/>
  <c r="L267" i="18"/>
  <c r="M216" i="18"/>
  <c r="L247" i="18"/>
  <c r="L302" i="18"/>
  <c r="L271" i="18"/>
  <c r="L430" i="18"/>
  <c r="L199" i="18"/>
  <c r="L51" i="18"/>
  <c r="L448" i="18"/>
  <c r="J77" i="18"/>
  <c r="I79" i="18"/>
  <c r="L249" i="18"/>
  <c r="L432" i="18"/>
  <c r="L280" i="18"/>
  <c r="L308" i="18"/>
  <c r="L450" i="18"/>
  <c r="L339" i="18"/>
  <c r="L398" i="18"/>
  <c r="L439" i="18"/>
  <c r="L349" i="18"/>
  <c r="L70" i="18"/>
  <c r="L402" i="18"/>
  <c r="L25" i="18"/>
  <c r="L351" i="18"/>
  <c r="L276" i="18"/>
  <c r="L248" i="18"/>
  <c r="L314" i="18"/>
  <c r="L237" i="18"/>
  <c r="L66" i="18"/>
  <c r="L207" i="18"/>
  <c r="L13" i="18"/>
  <c r="L136" i="18"/>
  <c r="L441" i="18"/>
  <c r="L382" i="18"/>
  <c r="L362" i="18"/>
  <c r="L194" i="18"/>
  <c r="L283" i="18"/>
  <c r="L97" i="18"/>
  <c r="L281" i="18"/>
  <c r="L277" i="18"/>
  <c r="U447" i="18"/>
  <c r="L454" i="18"/>
  <c r="L453" i="18"/>
  <c r="L380" i="18"/>
  <c r="L329" i="18"/>
  <c r="L154" i="18"/>
  <c r="L171" i="18"/>
  <c r="L124" i="18"/>
  <c r="L328" i="18"/>
  <c r="L361" i="18"/>
  <c r="L261" i="18"/>
  <c r="L273" i="18"/>
  <c r="U329" i="18"/>
  <c r="U316" i="18"/>
  <c r="L388" i="18"/>
  <c r="L114" i="18"/>
  <c r="U339" i="18"/>
  <c r="U207" i="18"/>
  <c r="U440" i="18"/>
  <c r="L155" i="18"/>
  <c r="U289" i="18"/>
  <c r="U297" i="18"/>
  <c r="L147" i="18"/>
  <c r="L12" i="18"/>
  <c r="U108" i="18"/>
  <c r="L437" i="18"/>
  <c r="L417" i="18"/>
  <c r="U351" i="18"/>
  <c r="U261" i="18"/>
  <c r="U346" i="18"/>
  <c r="L215" i="18"/>
  <c r="L174" i="18"/>
  <c r="L60" i="18"/>
  <c r="L16" i="18"/>
  <c r="U451" i="18"/>
  <c r="U397" i="18"/>
  <c r="U115" i="18"/>
  <c r="U446" i="18"/>
  <c r="U436" i="18"/>
  <c r="L284" i="18"/>
  <c r="U322" i="18"/>
  <c r="L205" i="18"/>
  <c r="U161" i="18"/>
  <c r="L278" i="18"/>
  <c r="T200" i="18"/>
  <c r="L43" i="18"/>
  <c r="L427" i="18"/>
  <c r="L381" i="18"/>
  <c r="L431" i="18"/>
  <c r="L213" i="18"/>
  <c r="U364" i="18"/>
  <c r="U42" i="18"/>
  <c r="L161" i="18"/>
  <c r="U32" i="18"/>
  <c r="L296" i="18"/>
  <c r="L45" i="18"/>
  <c r="L84" i="18"/>
  <c r="L26" i="18"/>
  <c r="L14" i="18"/>
  <c r="L424" i="18"/>
  <c r="U125" i="18"/>
  <c r="L428" i="18"/>
  <c r="L142" i="18"/>
  <c r="L65" i="18"/>
  <c r="L425" i="18"/>
  <c r="L426" i="18"/>
  <c r="L449" i="18"/>
  <c r="L379" i="18"/>
  <c r="L290" i="18"/>
  <c r="U279" i="18"/>
  <c r="U336" i="18"/>
  <c r="U326" i="18"/>
  <c r="U196" i="18"/>
  <c r="U398" i="18"/>
  <c r="L378" i="18"/>
  <c r="U265" i="18"/>
  <c r="T164" i="18"/>
  <c r="L195" i="18"/>
  <c r="L260" i="18"/>
  <c r="U362" i="18"/>
  <c r="L364" i="18"/>
  <c r="L316" i="18"/>
  <c r="U239" i="18"/>
  <c r="U15" i="18"/>
  <c r="U25" i="18"/>
  <c r="L176" i="18"/>
  <c r="L265" i="18"/>
  <c r="U67" i="18"/>
  <c r="U252" i="18"/>
  <c r="U404" i="18"/>
  <c r="L206" i="18"/>
  <c r="J216" i="18"/>
  <c r="U266" i="18"/>
  <c r="U433" i="18"/>
  <c r="U349" i="18"/>
  <c r="U209" i="18"/>
  <c r="U17" i="18"/>
  <c r="U99" i="18"/>
  <c r="U26" i="18"/>
  <c r="U452" i="18"/>
  <c r="U262" i="18"/>
  <c r="U337" i="18"/>
  <c r="U118" i="18"/>
  <c r="L175" i="18"/>
  <c r="U206" i="18"/>
  <c r="U296" i="18"/>
  <c r="U131" i="18"/>
  <c r="U250" i="18"/>
  <c r="U171" i="18"/>
  <c r="T72" i="18"/>
  <c r="U58" i="18"/>
  <c r="L263" i="18"/>
  <c r="T46" i="18"/>
  <c r="U41" i="18"/>
  <c r="U411" i="18"/>
  <c r="U365" i="18"/>
  <c r="U308" i="18"/>
  <c r="U309" i="18" s="1"/>
  <c r="T309" i="18"/>
  <c r="U441" i="18"/>
  <c r="U430" i="18"/>
  <c r="U281" i="18"/>
  <c r="U251" i="18"/>
  <c r="U199" i="18"/>
  <c r="U240" i="18"/>
  <c r="U16" i="18"/>
  <c r="U33" i="18"/>
  <c r="U24" i="18"/>
  <c r="U62" i="18"/>
  <c r="U389" i="18"/>
  <c r="U426" i="18"/>
  <c r="L389" i="18"/>
  <c r="L325" i="18"/>
  <c r="U277" i="18"/>
  <c r="U249" i="18"/>
  <c r="T356" i="18"/>
  <c r="T255" i="18"/>
  <c r="U247" i="18"/>
  <c r="U162" i="18"/>
  <c r="T119" i="18"/>
  <c r="U114" i="18"/>
  <c r="U215" i="18"/>
  <c r="U173" i="18"/>
  <c r="U267" i="18"/>
  <c r="L240" i="18"/>
  <c r="L131" i="18"/>
  <c r="L58" i="18"/>
  <c r="U14" i="18"/>
  <c r="U237" i="18"/>
  <c r="T242" i="18"/>
  <c r="U263" i="18"/>
  <c r="T137" i="18"/>
  <c r="U124" i="18"/>
  <c r="L41" i="18"/>
  <c r="T392" i="18"/>
  <c r="U388" i="18"/>
  <c r="U226" i="18"/>
  <c r="U116" i="18"/>
  <c r="U126" i="18"/>
  <c r="U13" i="18"/>
  <c r="T85" i="18"/>
  <c r="U84" i="18"/>
  <c r="U66" i="18"/>
  <c r="U448" i="18"/>
  <c r="T412" i="18"/>
  <c r="U410" i="18"/>
  <c r="F460" i="18"/>
  <c r="L421" i="18"/>
  <c r="U422" i="18"/>
  <c r="T458" i="18"/>
  <c r="U298" i="18"/>
  <c r="U223" i="18"/>
  <c r="U271" i="18"/>
  <c r="U146" i="18"/>
  <c r="I216" i="18"/>
  <c r="U288" i="18"/>
  <c r="U174" i="18"/>
  <c r="L107" i="18"/>
  <c r="U45" i="18"/>
  <c r="U11" i="18"/>
  <c r="L8" i="18"/>
  <c r="T27" i="18"/>
  <c r="T227" i="18"/>
  <c r="U221" i="18"/>
  <c r="U437" i="18"/>
  <c r="L250" i="18"/>
  <c r="U90" i="18"/>
  <c r="T18" i="18"/>
  <c r="U8" i="18"/>
  <c r="L11" i="18"/>
  <c r="U274" i="18"/>
  <c r="T216" i="18"/>
  <c r="U205" i="18"/>
  <c r="U379" i="18"/>
  <c r="U324" i="18"/>
  <c r="T383" i="18"/>
  <c r="U270" i="18"/>
  <c r="U142" i="18"/>
  <c r="T149" i="18"/>
  <c r="U170" i="18"/>
  <c r="U195" i="18"/>
  <c r="T100" i="18"/>
  <c r="U97" i="18"/>
  <c r="L455" i="18"/>
  <c r="L322" i="18"/>
  <c r="U287" i="18"/>
  <c r="T317" i="18"/>
  <c r="U314" i="18"/>
  <c r="J231" i="18"/>
  <c r="U144" i="18"/>
  <c r="U260" i="18"/>
  <c r="T303" i="18"/>
  <c r="L108" i="18"/>
  <c r="U9" i="18"/>
  <c r="U52" i="18"/>
  <c r="U53" i="18" s="1"/>
  <c r="U60" i="18"/>
  <c r="T53" i="18"/>
  <c r="U444" i="18"/>
  <c r="U284" i="18"/>
  <c r="T330" i="18"/>
  <c r="U253" i="18"/>
  <c r="U193" i="18"/>
  <c r="K216" i="18"/>
  <c r="K460" i="18" s="1"/>
  <c r="U177" i="18"/>
  <c r="U278" i="18"/>
  <c r="U212" i="18"/>
  <c r="U191" i="18"/>
  <c r="U154" i="18"/>
  <c r="U156" i="18" s="1"/>
  <c r="T156" i="18"/>
  <c r="U107" i="18"/>
  <c r="T36" i="18"/>
  <c r="U43" i="18"/>
  <c r="U68" i="18"/>
  <c r="U92" i="18" l="1"/>
  <c r="L90" i="18"/>
  <c r="L92" i="18" s="1"/>
  <c r="M460" i="18"/>
  <c r="U164" i="18"/>
  <c r="U383" i="18"/>
  <c r="L105" i="18"/>
  <c r="L109" i="18" s="1"/>
  <c r="I460" i="18"/>
  <c r="U100" i="18"/>
  <c r="U36" i="18"/>
  <c r="U109" i="18"/>
  <c r="U27" i="18"/>
  <c r="U367" i="18"/>
  <c r="L77" i="18"/>
  <c r="L79" i="18" s="1"/>
  <c r="J79" i="18"/>
  <c r="U405" i="18"/>
  <c r="U356" i="18"/>
  <c r="U330" i="18"/>
  <c r="L216" i="18"/>
  <c r="U227" i="18"/>
  <c r="U178" i="18"/>
  <c r="U119" i="18"/>
  <c r="U458" i="18"/>
  <c r="U216" i="18"/>
  <c r="U392" i="18"/>
  <c r="U85" i="18"/>
  <c r="U46" i="18"/>
  <c r="U72" i="18"/>
  <c r="U149" i="18"/>
  <c r="U242" i="18"/>
  <c r="L231" i="18"/>
  <c r="L232" i="18" s="1"/>
  <c r="J232" i="18"/>
  <c r="J460" i="18" s="1"/>
  <c r="U18" i="18"/>
  <c r="U200" i="18"/>
  <c r="U137" i="18"/>
  <c r="U412" i="18"/>
  <c r="U317" i="18"/>
  <c r="U303" i="18"/>
  <c r="T460" i="18"/>
  <c r="U255" i="18"/>
  <c r="U460" i="18" l="1"/>
  <c r="L460" i="18"/>
</calcChain>
</file>

<file path=xl/sharedStrings.xml><?xml version="1.0" encoding="utf-8"?>
<sst xmlns="http://schemas.openxmlformats.org/spreadsheetml/2006/main" count="1379" uniqueCount="458">
  <si>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</si>
  <si>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</si>
  <si>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</si>
  <si>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</si>
  <si>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</si>
  <si>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</si>
  <si>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</si>
  <si>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RFC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</si>
  <si>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</si>
  <si>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</si>
  <si>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</si>
  <si>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</si>
  <si>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</si>
  <si>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</si>
  <si>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</si>
  <si>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</si>
  <si>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</si>
  <si>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</si>
  <si>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</si>
  <si>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</si>
  <si>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</si>
  <si>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</si>
  <si>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</si>
  <si>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</si>
  <si>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</si>
  <si>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</si>
  <si>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</si>
  <si>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</si>
  <si>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</si>
  <si>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</si>
  <si>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</si>
  <si>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</si>
  <si>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</si>
  <si>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</si>
  <si>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</si>
  <si>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SECRETARO TECNICO</t>
  </si>
  <si>
    <t xml:space="preserve"> </t>
  </si>
  <si>
    <t>PRESIDENCIA</t>
  </si>
  <si>
    <t>JOAQUIN ROMERO BRAVO</t>
  </si>
  <si>
    <t>PRESIDENTE</t>
  </si>
  <si>
    <t>MARINA ANAYA PAREDES</t>
  </si>
  <si>
    <t>SECRETARIO PARTICULAR A</t>
  </si>
  <si>
    <t>KEVIN URIEL GOMEZ GORDIAN</t>
  </si>
  <si>
    <t>SECRETARIO PARTICULAR B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</si>
  <si>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</si>
  <si>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</si>
  <si>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</si>
  <si>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</si>
  <si>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</si>
  <si>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</si>
  <si>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</si>
  <si>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</si>
  <si>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</si>
  <si>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JUVENCIA RODRIGUEZ RODRIGUEZ</t>
  </si>
  <si>
    <t>SECRETARIA</t>
  </si>
  <si>
    <t>SINDICATURA</t>
  </si>
  <si>
    <t>ALEIDA MAYANIN DIAZ BRAVO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</si>
  <si>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</si>
  <si>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</si>
  <si>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</si>
  <si>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</si>
  <si>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</si>
  <si>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</si>
  <si>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</si>
  <si>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RAQUEL HERNANDEZ VALDOVINOS</t>
  </si>
  <si>
    <t>CONTRALORIA MUNICIPAL</t>
  </si>
  <si>
    <t>GABRIELA LORENZO GARCIA</t>
  </si>
  <si>
    <t>CONTRALOR</t>
  </si>
  <si>
    <t>ADRIANA ARACELI CARDENAS GARCIA</t>
  </si>
  <si>
    <t>HACIENDA PUBLICA MUNICIPAL</t>
  </si>
  <si>
    <t>ELENO YAMELIK ARAIZA NOYOLA</t>
  </si>
  <si>
    <t>ENCARGADO DE LA HACIENDA PUBLICA MUNICIPAL</t>
  </si>
  <si>
    <t>ERNESTO ALEJANDRO RODRIGUEZ GIL</t>
  </si>
  <si>
    <t>CHOFER</t>
  </si>
  <si>
    <t>CLAUDIA YANELY RODRIGUEZ MENDOZA</t>
  </si>
  <si>
    <t>SECRETARIA DE HACIENDA PUBLICA MUNICIPAL</t>
  </si>
  <si>
    <t>MAGDA VIANEY ESPINOSA AVILA</t>
  </si>
  <si>
    <t>LUIS ANGEL VILLALOBOS GORDIAN</t>
  </si>
  <si>
    <t>JEFE DE VEHICULOS</t>
  </si>
  <si>
    <t>PLAZA VACANTE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</si>
  <si>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</si>
  <si>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</si>
  <si>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</si>
  <si>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</si>
  <si>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</si>
  <si>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</si>
  <si>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</si>
  <si>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</si>
  <si>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</si>
  <si>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MARIA DE JESUS ARIZMENDI CASTILLON</t>
  </si>
  <si>
    <t>JOSE GUADALUPE SEVILLA RAMIREZ</t>
  </si>
  <si>
    <t>AUXILIAR DE CATASTRO</t>
  </si>
  <si>
    <t>MARIA ERENDIDA SOTO GONZALEZ</t>
  </si>
  <si>
    <t>JUEZ MUNICIPAL</t>
  </si>
  <si>
    <t>SANTIAGO NOYOLA CASTELLON</t>
  </si>
  <si>
    <t>TURISMO</t>
  </si>
  <si>
    <t>UNIDAD DE TRANSPARENCIA</t>
  </si>
  <si>
    <t>GRICELDA QUINTERO SANTANA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</si>
  <si>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</si>
  <si>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</si>
  <si>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</si>
  <si>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</si>
  <si>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</si>
  <si>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SECRETARIA B</t>
  </si>
  <si>
    <t>LEONEL CASTILLON GORDIAN</t>
  </si>
  <si>
    <t>INFORMATICA Y COMUNICACIÓN SOCIAL</t>
  </si>
  <si>
    <t>JUAN JOSE RODRIGUEZ MEZA</t>
  </si>
  <si>
    <t>OMAR NEYL MONCAYO GARCIA</t>
  </si>
  <si>
    <t>JORGE RENE NUÑEZ RODRIGUEZ</t>
  </si>
  <si>
    <t>DISEÑADOR</t>
  </si>
  <si>
    <t>OMAR NEYL MONCAYO RUIZ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</si>
  <si>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</si>
  <si>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</si>
  <si>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</si>
  <si>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</si>
  <si>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</si>
  <si>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</si>
  <si>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</si>
  <si>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</si>
  <si>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</si>
  <si>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</si>
  <si>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</si>
  <si>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</si>
  <si>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</si>
  <si>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</si>
  <si>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</si>
  <si>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</si>
  <si>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</si>
  <si>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</si>
  <si>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</si>
  <si>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PARAMEDICO</t>
  </si>
  <si>
    <t>CULTURA</t>
  </si>
  <si>
    <t>ALDO PAUL OCHOA GOMEZ</t>
  </si>
  <si>
    <t>DIRECTOR DE CULTURA</t>
  </si>
  <si>
    <t>OSCAR CASTILLON ROMERO</t>
  </si>
  <si>
    <t>CRONISTA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</si>
  <si>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</si>
  <si>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</si>
  <si>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</si>
  <si>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</si>
  <si>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</si>
  <si>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</si>
  <si>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</si>
  <si>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</si>
  <si>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</si>
  <si>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</si>
  <si>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</si>
  <si>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</si>
  <si>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</si>
  <si>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</si>
  <si>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</si>
  <si>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URIEL CRUZ LEPE</t>
  </si>
  <si>
    <t>DIRECTOR DE DESARROLLO RURAL Y MEDIO AMBIENTE</t>
  </si>
  <si>
    <t>ALMA ROSA PLACITO JOYA</t>
  </si>
  <si>
    <t>ALEJANDRO RODRIGUEZ JOYA</t>
  </si>
  <si>
    <t>JEFE DE FOMENTO AGROPECUARIO</t>
  </si>
  <si>
    <t>ALEJANDRO BUSTAMANTE HERNANDEZ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</si>
  <si>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</si>
  <si>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</si>
  <si>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</si>
  <si>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</si>
  <si>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</si>
  <si>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</si>
  <si>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</si>
  <si>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</si>
  <si>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</si>
  <si>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</si>
  <si>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</si>
  <si>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</si>
  <si>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</si>
  <si>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</si>
  <si>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</si>
  <si>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</si>
  <si>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</si>
  <si>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</si>
  <si>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</si>
  <si>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</si>
  <si>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</si>
  <si>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</si>
  <si>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</si>
  <si>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</si>
  <si>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</si>
  <si>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</si>
  <si>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</si>
  <si>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</si>
  <si>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</si>
  <si>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</si>
  <si>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</si>
  <si>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</si>
  <si>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</si>
  <si>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</si>
  <si>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</si>
  <si>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</si>
  <si>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</si>
  <si>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</si>
  <si>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</si>
  <si>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</si>
  <si>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</si>
  <si>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</si>
  <si>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</si>
  <si>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</si>
  <si>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</si>
  <si>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</si>
  <si>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</si>
  <si>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</si>
  <si>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</si>
  <si>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</si>
  <si>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</si>
  <si>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</si>
  <si>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</si>
  <si>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</si>
  <si>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</si>
  <si>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</si>
  <si>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</si>
  <si>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</si>
  <si>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</si>
  <si>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</si>
  <si>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</si>
  <si>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</si>
  <si>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</si>
  <si>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</si>
  <si>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</si>
  <si>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</si>
  <si>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</si>
  <si>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</si>
  <si>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</si>
  <si>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</si>
  <si>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</si>
  <si>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</si>
  <si>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.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</si>
  <si>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</si>
  <si>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</si>
  <si>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</si>
  <si>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</si>
  <si>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</si>
  <si>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</si>
  <si>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</si>
  <si>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AUXILIAR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</si>
  <si>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</si>
  <si>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</si>
  <si>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</si>
  <si>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</si>
  <si>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</si>
  <si>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</si>
  <si>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</si>
  <si>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</si>
  <si>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</si>
  <si>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</si>
  <si>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</si>
  <si>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</si>
  <si>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</si>
  <si>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</si>
  <si>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</si>
  <si>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</si>
  <si>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</si>
  <si>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</si>
  <si>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</si>
  <si>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</si>
  <si>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</si>
  <si>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</si>
  <si>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</si>
  <si>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</si>
  <si>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</si>
  <si>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</si>
  <si>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</si>
  <si>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</si>
  <si>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</si>
  <si>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</si>
  <si>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</si>
  <si>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</si>
  <si>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</si>
  <si>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</si>
  <si>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</si>
  <si>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</si>
  <si>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RENACE RODRIGUEZ DE JESUS</t>
  </si>
  <si>
    <t>FELIX PALOMERA VILLA</t>
  </si>
  <si>
    <t>JOSE DE JESUS DELGADO VALDEZ</t>
  </si>
  <si>
    <t>CRISTIAN ALI GONZALEZ GORDIAN</t>
  </si>
  <si>
    <t>ALMACEN</t>
  </si>
  <si>
    <t>MARIO EDUARDO VILLALOBOS GORDIAN</t>
  </si>
  <si>
    <t>JEFE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</si>
  <si>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</si>
  <si>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</si>
  <si>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</si>
  <si>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</si>
  <si>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</si>
  <si>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</si>
  <si>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</si>
  <si>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</si>
  <si>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</si>
  <si>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</si>
  <si>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</si>
  <si>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</si>
  <si>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</si>
  <si>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</si>
  <si>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</si>
  <si>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</si>
  <si>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</si>
  <si>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</si>
  <si>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</si>
  <si>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</si>
  <si>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</si>
  <si>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</si>
  <si>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</si>
  <si>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</si>
  <si>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</si>
  <si>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</si>
  <si>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</si>
  <si>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</si>
  <si>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</si>
  <si>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</si>
  <si>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</si>
  <si>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</si>
  <si>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</si>
  <si>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</si>
  <si>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</si>
  <si>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</si>
  <si>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</si>
  <si>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</si>
  <si>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</si>
  <si>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</si>
  <si>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</si>
  <si>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</si>
  <si>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</si>
  <si>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PLAZA CON PERMISO</t>
  </si>
  <si>
    <t>LUIS ANTONIO HERNANDEZ JOYA</t>
  </si>
  <si>
    <t>CRISTIAN AGUIRRE JOYA</t>
  </si>
  <si>
    <t>ISMAEL GARCIA JOYA</t>
  </si>
  <si>
    <t>MANTENIMIENTO A</t>
  </si>
  <si>
    <t>DELEGACION CHACALA</t>
  </si>
  <si>
    <t>NILDO FARIT SALDAÑA ANDRADE</t>
  </si>
  <si>
    <t>RUBI PLACITO CASTRO</t>
  </si>
  <si>
    <t>DIEGO ARMANDO ANDRADE SALDAÑA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</si>
  <si>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</si>
  <si>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</si>
  <si>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</si>
  <si>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</si>
  <si>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</si>
  <si>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</si>
  <si>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</si>
  <si>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</si>
  <si>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</si>
  <si>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</si>
  <si>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</si>
  <si>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</si>
  <si>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</si>
  <si>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</si>
  <si>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</si>
  <si>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</si>
  <si>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</si>
  <si>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MANTENIMIENTO IPALA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</si>
  <si>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</si>
  <si>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</si>
  <si>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</si>
  <si>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</si>
  <si>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</si>
  <si>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</si>
  <si>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</si>
  <si>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</si>
  <si>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</si>
  <si>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TOMAS SOTO ALVAREZ</t>
  </si>
  <si>
    <t>POLICIA DE LINEA</t>
  </si>
  <si>
    <t>BENIGNO RAMOS GUERRERO</t>
  </si>
  <si>
    <t>COMANDANTE</t>
  </si>
  <si>
    <t>MARIANA PEÑA MOLINA</t>
  </si>
  <si>
    <t>AGENTE OPERATIVO A</t>
  </si>
  <si>
    <t>POLICIA VIAL</t>
  </si>
  <si>
    <t>JOSE ARMANDO GONZAGA GARCIA</t>
  </si>
  <si>
    <t>MARIA MARGARITA FLORES CARRANZA</t>
  </si>
  <si>
    <t>JUAN DOMINGO OLVERA PREZA</t>
  </si>
  <si>
    <t>CHRISTIAN AXEL RODRIGUEZ HERNANDEZ</t>
  </si>
  <si>
    <t>CHRISTIAM FAUSTINO GALLEGOS CIBRIAN</t>
  </si>
  <si>
    <t>JOSE ANGEL CHAVARIN GRANO</t>
  </si>
  <si>
    <t>ADAN RETANO BUENO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</si>
  <si>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</si>
  <si>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</si>
  <si>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</si>
  <si>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</si>
  <si>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</si>
  <si>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</si>
  <si>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</si>
  <si>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</si>
  <si>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</si>
  <si>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</si>
  <si>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</si>
  <si>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</si>
  <si>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</si>
  <si>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</si>
  <si>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</si>
  <si>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</si>
  <si>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</si>
  <si>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</si>
  <si>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</si>
  <si>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</si>
  <si>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</si>
  <si>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</si>
  <si>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</si>
  <si>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</si>
  <si>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r>
      <rPr>
        <b/>
        <sz val="22"/>
        <color theme="1"/>
        <rFont val="Calibri"/>
        <family val="2"/>
        <scheme val="minor"/>
      </rPr>
      <t xml:space="preserve">SIGUE NUMERO DE NOMINA </t>
    </r>
    <r>
      <rPr>
        <b/>
        <sz val="22"/>
        <color rgb="FFFF0000"/>
        <rFont val="Calibri"/>
        <family val="2"/>
        <scheme val="minor"/>
      </rPr>
      <t>308</t>
    </r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</si>
  <si>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</si>
  <si>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</si>
  <si>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</si>
  <si>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</si>
  <si>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</si>
  <si>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</si>
  <si>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</si>
  <si>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</si>
  <si>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</si>
  <si>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</si>
  <si>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</si>
  <si>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</si>
  <si>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</si>
  <si>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</si>
  <si>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</si>
  <si>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</si>
  <si>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</si>
  <si>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</si>
  <si>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</si>
  <si>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</si>
  <si>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</si>
  <si>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</si>
  <si>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</si>
  <si>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SEGUNDA PRIMA VACACIONAL DEL 2025</t>
  </si>
  <si>
    <t>DIRECTOR DE INFORMATICA Y COMUNICACIÓN</t>
  </si>
  <si>
    <t>SUBDIRECTOR DE INFORMATICA</t>
  </si>
  <si>
    <t>JEFE DE INFORMATICA</t>
  </si>
  <si>
    <t>JUAN MANUEL CAMACHO ISORDIA</t>
  </si>
  <si>
    <t>SECRETARIO DE ACUERDOS</t>
  </si>
  <si>
    <t>LUIS DAVID SOLIS ZEPEDA</t>
  </si>
  <si>
    <t>SUBDIRECTOR DE TURISMO</t>
  </si>
  <si>
    <t>SARAHI JACKELINE BAÑUELOS
 CASTILLON</t>
  </si>
  <si>
    <t>DIRECTOR DE LA UNIDAD DE TRANSPARENCIA Y OFICIALIA DE PARTES</t>
  </si>
  <si>
    <t>EFRAIN GARCIA MACIAS</t>
  </si>
  <si>
    <t>MANUEL DE JESUS LERMA</t>
  </si>
  <si>
    <t>KARLA LIZBET ARAIZA
 DAMASO</t>
  </si>
  <si>
    <t>VIRGINIA VARGAS 
CARDENAS</t>
  </si>
  <si>
    <t>AMERICA REINA MATA 
GONZALEZ</t>
  </si>
  <si>
    <t>ECOLOGIA</t>
  </si>
  <si>
    <t>CUENTA</t>
  </si>
  <si>
    <t>DIRECTOR DE ECOLOGIA</t>
  </si>
  <si>
    <t>ESTHER VIRIDIANA ROBLES CRUZ</t>
  </si>
  <si>
    <t>RAFAEL GALLEGOS RODRIGUEZ</t>
  </si>
  <si>
    <t>VACANTE</t>
  </si>
  <si>
    <t>SANTIAGO CURIEL DAVILLA</t>
  </si>
  <si>
    <t>DELEGACION LAS JUNTAS Y LOS VERANOS</t>
  </si>
  <si>
    <t>MARIA MERCEDES GORDIAN AMARAL</t>
  </si>
  <si>
    <t>ESPERANZA SOFIA PASCUAL AMARAL</t>
  </si>
  <si>
    <t>SERGIO SOTO ALVAREZ</t>
  </si>
  <si>
    <t>MARTIN ULISES GOMEZ HERNANDEZ</t>
  </si>
  <si>
    <t>ANGEL GUADALUPE MOLINA FARIAS</t>
  </si>
  <si>
    <t>RAYMUNDO ALEJANDRO ORNELAS SEGURO</t>
  </si>
  <si>
    <t>ABDIEL BUCIOAGUIRRE</t>
  </si>
  <si>
    <t>HUCIEL FERNANDO  SANCHEZ TORRES</t>
  </si>
  <si>
    <t>JORGE ALBERTO RENDON RUELAS</t>
  </si>
  <si>
    <t>MARIO HUMBERTO RODRIGUEZ ROMERO</t>
  </si>
  <si>
    <t>ANGEL HURY MARTINEZ 
LEYVA</t>
  </si>
  <si>
    <t>ISMAEL ALEJANDRO PEÑA ARREOLA</t>
  </si>
  <si>
    <t>DIRECTOR DE CATASTRO E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</si>
</sst>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32">
    <font>
      <sz val="11"/>
      <color theme="1"/>
      <name val="Calibri"/>
      <charset val="134"/>
      <scheme val="minor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6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2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06918546098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6" fillId="0" borderId="0" applyFont="0" applyFill="0" applyBorder="0" applyAlignment="0" applyProtection="0"/>
    <xf numFmtId="44" fontId="26" fillId="0" borderId="0" applyFont="0" applyFill="0" applyBorder="0" applyAlignment="0" applyProtection="0"/>
  </cellStyleXfs>
  <cellXfs count="24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5" borderId="0" xfId="0" applyFill="1"/>
    <xf numFmtId="0" fontId="6" fillId="5" borderId="0" xfId="0" applyFont="1" applyFill="1" applyAlignment="1">
      <alignment horizontal="centerContinuous"/>
    </xf>
    <xf numFmtId="0" fontId="7" fillId="5" borderId="0" xfId="0" applyFont="1" applyFill="1"/>
    <xf numFmtId="0" fontId="8" fillId="5" borderId="0" xfId="0" applyFont="1" applyFill="1" applyAlignment="1">
      <alignment horizontal="centerContinuous"/>
    </xf>
    <xf numFmtId="0" fontId="6" fillId="5" borderId="0" xfId="0" applyFont="1" applyFill="1"/>
    <xf numFmtId="0" fontId="9" fillId="5" borderId="0" xfId="0" applyFont="1" applyFill="1" applyAlignment="1">
      <alignment horizontal="center"/>
    </xf>
    <xf numFmtId="43" fontId="10" fillId="5" borderId="0" xfId="1" applyFont="1" applyFill="1" applyBorder="1" applyAlignment="1" applyProtection="1">
      <alignment horizontal="right" wrapText="1"/>
    </xf>
    <xf numFmtId="2" fontId="11" fillId="6" borderId="0" xfId="0" applyNumberFormat="1" applyFont="1" applyFill="1" applyAlignment="1">
      <alignment horizontal="right" vertical="top" wrapText="1"/>
    </xf>
    <xf numFmtId="43" fontId="10" fillId="5" borderId="0" xfId="1" applyFont="1" applyFill="1" applyBorder="1" applyAlignment="1" applyProtection="1"/>
    <xf numFmtId="10" fontId="7" fillId="5" borderId="0" xfId="0" applyNumberFormat="1" applyFont="1" applyFill="1"/>
    <xf numFmtId="4" fontId="11" fillId="6" borderId="0" xfId="0" applyNumberFormat="1" applyFont="1" applyFill="1" applyAlignment="1">
      <alignment horizontal="right" vertical="top" wrapText="1"/>
    </xf>
    <xf numFmtId="43" fontId="11" fillId="6" borderId="0" xfId="1" applyFont="1" applyFill="1" applyAlignment="1">
      <alignment horizontal="right" vertical="top"/>
    </xf>
    <xf numFmtId="2" fontId="0" fillId="5" borderId="0" xfId="0" applyNumberFormat="1" applyFill="1"/>
    <xf numFmtId="43" fontId="11" fillId="6" borderId="0" xfId="1" applyFont="1" applyFill="1" applyAlignment="1">
      <alignment horizontal="right" wrapText="1"/>
    </xf>
    <xf numFmtId="4" fontId="11" fillId="0" borderId="0" xfId="0" applyNumberFormat="1" applyFont="1"/>
    <xf numFmtId="43" fontId="11" fillId="0" borderId="0" xfId="1" applyFont="1" applyAlignment="1">
      <alignment horizontal="right" wrapText="1"/>
    </xf>
    <xf numFmtId="43" fontId="11" fillId="0" borderId="0" xfId="1" applyFont="1" applyAlignment="1"/>
    <xf numFmtId="4" fontId="11" fillId="2" borderId="0" xfId="0" applyNumberFormat="1" applyFont="1" applyFill="1"/>
    <xf numFmtId="43" fontId="7" fillId="5" borderId="0" xfId="1" applyFont="1" applyFill="1" applyBorder="1" applyAlignment="1" applyProtection="1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left" vertical="center" wrapText="1"/>
    </xf>
    <xf numFmtId="0" fontId="18" fillId="2" borderId="4" xfId="2" applyNumberFormat="1" applyFont="1" applyFill="1" applyBorder="1" applyAlignment="1">
      <alignment horizontal="center" vertical="center"/>
    </xf>
    <xf numFmtId="43" fontId="18" fillId="2" borderId="4" xfId="1" applyFont="1" applyFill="1" applyBorder="1" applyAlignment="1">
      <alignment horizontal="center" vertical="center"/>
    </xf>
    <xf numFmtId="43" fontId="18" fillId="2" borderId="4" xfId="0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left" vertical="center"/>
    </xf>
    <xf numFmtId="43" fontId="18" fillId="0" borderId="4" xfId="1" applyFont="1" applyFill="1" applyBorder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/>
    </xf>
    <xf numFmtId="0" fontId="13" fillId="2" borderId="0" xfId="2" applyNumberFormat="1" applyFont="1" applyFill="1" applyBorder="1" applyAlignment="1">
      <alignment horizontal="center" vertical="center"/>
    </xf>
    <xf numFmtId="43" fontId="13" fillId="2" borderId="0" xfId="1" applyFont="1" applyFill="1" applyBorder="1" applyAlignment="1">
      <alignment horizontal="center" vertical="center"/>
    </xf>
    <xf numFmtId="43" fontId="17" fillId="2" borderId="0" xfId="0" applyNumberFormat="1" applyFont="1" applyFill="1" applyAlignment="1">
      <alignment horizontal="center" vertical="center"/>
    </xf>
    <xf numFmtId="43" fontId="21" fillId="2" borderId="0" xfId="0" applyNumberFormat="1" applyFont="1" applyFill="1" applyAlignment="1">
      <alignment horizontal="center" vertical="center"/>
    </xf>
    <xf numFmtId="0" fontId="17" fillId="4" borderId="7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/>
    </xf>
    <xf numFmtId="0" fontId="18" fillId="0" borderId="4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43" fontId="1" fillId="0" borderId="4" xfId="1" applyFont="1" applyFill="1" applyBorder="1" applyAlignment="1">
      <alignment horizontal="center" vertical="center"/>
    </xf>
    <xf numFmtId="43" fontId="1" fillId="0" borderId="4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left" vertical="center"/>
    </xf>
    <xf numFmtId="43" fontId="17" fillId="2" borderId="0" xfId="1" applyFont="1" applyFill="1" applyBorder="1" applyAlignment="1">
      <alignment horizontal="center" vertical="center"/>
    </xf>
    <xf numFmtId="43" fontId="21" fillId="2" borderId="0" xfId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left" vertical="center" wrapText="1"/>
    </xf>
    <xf numFmtId="43" fontId="1" fillId="2" borderId="4" xfId="1" applyFont="1" applyFill="1" applyBorder="1" applyAlignment="1">
      <alignment horizontal="center" vertical="center"/>
    </xf>
    <xf numFmtId="43" fontId="1" fillId="2" borderId="4" xfId="0" applyNumberFormat="1" applyFont="1" applyFill="1" applyBorder="1" applyAlignment="1">
      <alignment horizontal="right" vertical="center"/>
    </xf>
    <xf numFmtId="43" fontId="1" fillId="0" borderId="4" xfId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left" vertical="center" wrapText="1"/>
    </xf>
    <xf numFmtId="43" fontId="17" fillId="2" borderId="0" xfId="1" applyFont="1" applyFill="1" applyBorder="1" applyAlignment="1">
      <alignment horizontal="right" vertical="center"/>
    </xf>
    <xf numFmtId="43" fontId="21" fillId="2" borderId="0" xfId="1" applyFont="1" applyFill="1" applyBorder="1" applyAlignment="1">
      <alignment horizontal="right" vertical="center"/>
    </xf>
    <xf numFmtId="0" fontId="22" fillId="2" borderId="4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43" fontId="1" fillId="0" borderId="4" xfId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right" vertical="center"/>
    </xf>
    <xf numFmtId="43" fontId="1" fillId="2" borderId="4" xfId="0" applyNumberFormat="1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left" vertical="center"/>
    </xf>
    <xf numFmtId="0" fontId="1" fillId="0" borderId="4" xfId="2" applyNumberFormat="1" applyFont="1" applyFill="1" applyBorder="1" applyAlignment="1">
      <alignment horizontal="center" vertical="center"/>
    </xf>
    <xf numFmtId="43" fontId="1" fillId="0" borderId="4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right" vertical="center" wrapText="1"/>
    </xf>
    <xf numFmtId="0" fontId="6" fillId="4" borderId="4" xfId="0" applyFont="1" applyFill="1" applyBorder="1" applyAlignment="1">
      <alignment horizontal="center" vertical="center" wrapText="1"/>
    </xf>
    <xf numFmtId="10" fontId="18" fillId="2" borderId="4" xfId="0" applyNumberFormat="1" applyFont="1" applyFill="1" applyBorder="1" applyAlignment="1">
      <alignment horizontal="center" vertical="center"/>
    </xf>
    <xf numFmtId="43" fontId="18" fillId="2" borderId="4" xfId="1" applyFont="1" applyFill="1" applyBorder="1" applyAlignment="1">
      <alignment horizontal="right" vertical="center"/>
    </xf>
    <xf numFmtId="10" fontId="18" fillId="0" borderId="4" xfId="0" applyNumberFormat="1" applyFont="1" applyBorder="1" applyAlignment="1">
      <alignment horizontal="center" vertical="center"/>
    </xf>
    <xf numFmtId="43" fontId="18" fillId="0" borderId="4" xfId="1" applyFont="1" applyFill="1" applyBorder="1" applyAlignment="1">
      <alignment horizontal="right" vertical="center"/>
    </xf>
    <xf numFmtId="43" fontId="17" fillId="2" borderId="0" xfId="0" applyNumberFormat="1" applyFont="1" applyFill="1" applyAlignment="1">
      <alignment horizontal="right" vertical="center"/>
    </xf>
    <xf numFmtId="43" fontId="21" fillId="2" borderId="0" xfId="0" applyNumberFormat="1" applyFont="1" applyFill="1" applyAlignment="1">
      <alignment horizontal="right" vertical="center"/>
    </xf>
    <xf numFmtId="0" fontId="6" fillId="4" borderId="7" xfId="0" applyFont="1" applyFill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/>
    </xf>
    <xf numFmtId="44" fontId="1" fillId="0" borderId="4" xfId="2" applyFont="1" applyFill="1" applyBorder="1" applyAlignment="1">
      <alignment horizontal="center" vertical="center"/>
    </xf>
    <xf numFmtId="43" fontId="1" fillId="2" borderId="4" xfId="0" applyNumberFormat="1" applyFont="1" applyFill="1" applyBorder="1" applyAlignment="1">
      <alignment horizontal="center" vertical="center"/>
    </xf>
    <xf numFmtId="10" fontId="1" fillId="2" borderId="4" xfId="0" applyNumberFormat="1" applyFont="1" applyFill="1" applyBorder="1" applyAlignment="1">
      <alignment horizontal="center" vertical="center"/>
    </xf>
    <xf numFmtId="43" fontId="1" fillId="2" borderId="4" xfId="1" applyFont="1" applyFill="1" applyBorder="1" applyAlignment="1">
      <alignment horizontal="right" vertical="center"/>
    </xf>
    <xf numFmtId="44" fontId="1" fillId="2" borderId="4" xfId="2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13" fillId="2" borderId="0" xfId="0" applyFont="1" applyFill="1" applyAlignment="1">
      <alignment horizontal="right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20" fillId="2" borderId="0" xfId="0" applyFont="1" applyFill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left" vertical="center" wrapText="1"/>
    </xf>
    <xf numFmtId="0" fontId="1" fillId="2" borderId="4" xfId="2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4" fontId="18" fillId="0" borderId="4" xfId="2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 wrapText="1"/>
    </xf>
    <xf numFmtId="44" fontId="18" fillId="2" borderId="4" xfId="2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164" fontId="1" fillId="0" borderId="4" xfId="1" applyNumberFormat="1" applyFont="1" applyFill="1" applyBorder="1" applyAlignment="1">
      <alignment horizontal="center" vertical="center"/>
    </xf>
    <xf numFmtId="0" fontId="18" fillId="0" borderId="4" xfId="2" applyNumberFormat="1" applyFont="1" applyFill="1" applyBorder="1" applyAlignment="1">
      <alignment horizontal="center" vertical="center"/>
    </xf>
    <xf numFmtId="2" fontId="1" fillId="0" borderId="4" xfId="2" applyNumberFormat="1" applyFont="1" applyFill="1" applyBorder="1" applyAlignment="1">
      <alignment horizontal="right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4" xfId="0" applyFont="1" applyBorder="1" applyAlignment="1">
      <alignment vertical="center" wrapText="1"/>
    </xf>
    <xf numFmtId="0" fontId="13" fillId="0" borderId="4" xfId="2" applyNumberFormat="1" applyFont="1" applyFill="1" applyBorder="1" applyAlignment="1">
      <alignment horizontal="center" vertical="center"/>
    </xf>
    <xf numFmtId="43" fontId="13" fillId="0" borderId="4" xfId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43" fontId="13" fillId="0" borderId="4" xfId="0" applyNumberFormat="1" applyFont="1" applyBorder="1" applyAlignment="1">
      <alignment horizontal="center" vertical="center"/>
    </xf>
    <xf numFmtId="10" fontId="13" fillId="0" borderId="4" xfId="0" applyNumberFormat="1" applyFont="1" applyBorder="1" applyAlignment="1">
      <alignment horizontal="center" vertical="center"/>
    </xf>
    <xf numFmtId="43" fontId="13" fillId="0" borderId="4" xfId="1" applyFont="1" applyFill="1" applyBorder="1" applyAlignment="1">
      <alignment horizontal="right" vertical="center"/>
    </xf>
    <xf numFmtId="0" fontId="24" fillId="4" borderId="7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43" fontId="20" fillId="0" borderId="4" xfId="0" applyNumberFormat="1" applyFont="1" applyBorder="1" applyAlignment="1">
      <alignment horizontal="center" vertical="center"/>
    </xf>
    <xf numFmtId="43" fontId="13" fillId="2" borderId="0" xfId="0" applyNumberFormat="1" applyFont="1" applyFill="1" applyAlignment="1">
      <alignment horizontal="center" vertical="center"/>
    </xf>
    <xf numFmtId="0" fontId="19" fillId="0" borderId="4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vertical="center"/>
    </xf>
    <xf numFmtId="43" fontId="1" fillId="0" borderId="4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43" fontId="17" fillId="0" borderId="0" xfId="0" applyNumberFormat="1" applyFont="1" applyAlignment="1">
      <alignment horizontal="center" vertical="center"/>
    </xf>
    <xf numFmtId="0" fontId="21" fillId="2" borderId="0" xfId="0" applyFont="1" applyFill="1" applyAlignment="1">
      <alignment horizontal="center" vertical="center" wrapText="1"/>
    </xf>
    <xf numFmtId="2" fontId="1" fillId="0" borderId="4" xfId="0" applyNumberFormat="1" applyFont="1" applyBorder="1" applyAlignment="1">
      <alignment horizontal="right" vertical="center"/>
    </xf>
    <xf numFmtId="10" fontId="1" fillId="0" borderId="4" xfId="0" applyNumberFormat="1" applyFont="1" applyBorder="1" applyAlignment="1">
      <alignment horizontal="center" vertical="center" wrapText="1"/>
    </xf>
    <xf numFmtId="43" fontId="17" fillId="0" borderId="0" xfId="0" applyNumberFormat="1" applyFont="1" applyAlignment="1">
      <alignment horizontal="right" vertical="center"/>
    </xf>
    <xf numFmtId="0" fontId="1" fillId="0" borderId="4" xfId="1" applyNumberFormat="1" applyFont="1" applyFill="1" applyBorder="1" applyAlignment="1">
      <alignment horizontal="left" vertical="center"/>
    </xf>
    <xf numFmtId="0" fontId="13" fillId="2" borderId="0" xfId="1" applyNumberFormat="1" applyFont="1" applyFill="1" applyBorder="1" applyAlignment="1">
      <alignment horizontal="left" vertical="center"/>
    </xf>
    <xf numFmtId="0" fontId="13" fillId="2" borderId="0" xfId="1" applyNumberFormat="1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 wrapText="1"/>
    </xf>
    <xf numFmtId="0" fontId="20" fillId="0" borderId="4" xfId="2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3" fontId="20" fillId="0" borderId="4" xfId="1" applyFont="1" applyFill="1" applyBorder="1" applyAlignment="1">
      <alignment horizontal="right" vertical="center"/>
    </xf>
    <xf numFmtId="43" fontId="20" fillId="0" borderId="4" xfId="1" applyFont="1" applyFill="1" applyBorder="1" applyAlignment="1">
      <alignment horizontal="center" vertical="center"/>
    </xf>
    <xf numFmtId="43" fontId="5" fillId="0" borderId="4" xfId="1" applyFont="1" applyFill="1" applyBorder="1" applyAlignment="1">
      <alignment horizontal="center" vertical="center"/>
    </xf>
    <xf numFmtId="165" fontId="1" fillId="0" borderId="4" xfId="2" applyNumberFormat="1" applyFont="1" applyFill="1" applyBorder="1" applyAlignment="1">
      <alignment horizontal="center" vertical="center" wrapText="1"/>
    </xf>
    <xf numFmtId="165" fontId="1" fillId="2" borderId="4" xfId="2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vertical="center"/>
    </xf>
    <xf numFmtId="165" fontId="1" fillId="2" borderId="4" xfId="2" applyNumberFormat="1" applyFont="1" applyFill="1" applyBorder="1" applyAlignment="1">
      <alignment horizontal="center" vertical="center"/>
    </xf>
    <xf numFmtId="165" fontId="18" fillId="0" borderId="4" xfId="2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43" fontId="18" fillId="0" borderId="4" xfId="1" applyFont="1" applyFill="1" applyBorder="1" applyAlignment="1">
      <alignment horizontal="center" vertical="center" wrapText="1"/>
    </xf>
    <xf numFmtId="165" fontId="1" fillId="0" borderId="4" xfId="2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left"/>
    </xf>
    <xf numFmtId="0" fontId="13" fillId="2" borderId="0" xfId="0" applyFont="1" applyFill="1" applyAlignment="1">
      <alignment horizontal="left" wrapText="1"/>
    </xf>
    <xf numFmtId="43" fontId="17" fillId="2" borderId="0" xfId="0" applyNumberFormat="1" applyFont="1" applyFill="1" applyAlignment="1">
      <alignment horizontal="center" wrapText="1"/>
    </xf>
    <xf numFmtId="0" fontId="21" fillId="2" borderId="5" xfId="0" applyFont="1" applyFill="1" applyBorder="1" applyAlignment="1">
      <alignment horizontal="center" vertical="center"/>
    </xf>
    <xf numFmtId="43" fontId="21" fillId="2" borderId="5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43" fontId="13" fillId="2" borderId="4" xfId="1" applyFont="1" applyFill="1" applyBorder="1" applyAlignment="1">
      <alignment horizontal="right" vertical="center"/>
    </xf>
    <xf numFmtId="43" fontId="13" fillId="2" borderId="4" xfId="1" applyFont="1" applyFill="1" applyBorder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 wrapText="1"/>
    </xf>
    <xf numFmtId="10" fontId="18" fillId="0" borderId="4" xfId="0" applyNumberFormat="1" applyFont="1" applyBorder="1" applyAlignment="1">
      <alignment horizontal="center" vertical="center" wrapText="1"/>
    </xf>
    <xf numFmtId="43" fontId="17" fillId="2" borderId="0" xfId="0" applyNumberFormat="1" applyFont="1" applyFill="1" applyAlignment="1">
      <alignment horizontal="right" wrapText="1"/>
    </xf>
    <xf numFmtId="0" fontId="1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0" fontId="27" fillId="4" borderId="4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center" vertical="center"/>
    </xf>
    <xf numFmtId="0" fontId="29" fillId="4" borderId="4" xfId="0" applyFont="1" applyFill="1" applyBorder="1" applyAlignment="1">
      <alignment horizontal="center" vertical="center" wrapText="1"/>
    </xf>
    <xf numFmtId="43" fontId="27" fillId="0" borderId="4" xfId="1" applyFont="1" applyFill="1" applyBorder="1" applyAlignment="1">
      <alignment horizontal="center" vertical="center"/>
    </xf>
    <xf numFmtId="43" fontId="27" fillId="0" borderId="4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43" fontId="27" fillId="0" borderId="4" xfId="1" applyFont="1" applyFill="1" applyBorder="1" applyAlignment="1">
      <alignment horizontal="right" vertical="center"/>
    </xf>
    <xf numFmtId="0" fontId="27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left" vertical="center"/>
    </xf>
    <xf numFmtId="43" fontId="28" fillId="2" borderId="0" xfId="0" applyNumberFormat="1" applyFont="1" applyFill="1" applyAlignment="1">
      <alignment horizontal="center" vertical="center"/>
    </xf>
    <xf numFmtId="43" fontId="28" fillId="2" borderId="0" xfId="0" applyNumberFormat="1" applyFont="1" applyFill="1" applyAlignment="1">
      <alignment horizontal="right" vertical="center"/>
    </xf>
    <xf numFmtId="43" fontId="27" fillId="2" borderId="0" xfId="0" applyNumberFormat="1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left" vertical="center" wrapText="1"/>
    </xf>
    <xf numFmtId="0" fontId="30" fillId="2" borderId="0" xfId="0" applyFont="1" applyFill="1" applyAlignment="1">
      <alignment horizontal="left" vertical="center"/>
    </xf>
    <xf numFmtId="0" fontId="27" fillId="2" borderId="0" xfId="2" applyNumberFormat="1" applyFont="1" applyFill="1" applyBorder="1" applyAlignment="1">
      <alignment horizontal="center" vertical="center"/>
    </xf>
    <xf numFmtId="43" fontId="28" fillId="2" borderId="0" xfId="1" applyFont="1" applyFill="1" applyBorder="1" applyAlignment="1">
      <alignment horizontal="center" vertical="center"/>
    </xf>
    <xf numFmtId="43" fontId="28" fillId="2" borderId="0" xfId="1" applyFont="1" applyFill="1" applyBorder="1" applyAlignment="1">
      <alignment horizontal="right" vertical="center"/>
    </xf>
    <xf numFmtId="43" fontId="27" fillId="2" borderId="0" xfId="2" applyNumberFormat="1" applyFont="1" applyFill="1" applyBorder="1" applyAlignment="1">
      <alignment horizontal="center" vertical="center"/>
    </xf>
    <xf numFmtId="0" fontId="31" fillId="0" borderId="4" xfId="0" applyFont="1" applyBorder="1" applyAlignment="1">
      <alignment horizontal="left" vertical="center" wrapText="1"/>
    </xf>
    <xf numFmtId="43" fontId="31" fillId="0" borderId="4" xfId="0" applyNumberFormat="1" applyFont="1" applyBorder="1" applyAlignment="1">
      <alignment horizontal="center" vertical="center"/>
    </xf>
    <xf numFmtId="43" fontId="18" fillId="2" borderId="7" xfId="0" applyNumberFormat="1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center" wrapText="1"/>
    </xf>
    <xf numFmtId="0" fontId="27" fillId="7" borderId="1" xfId="0" applyFont="1" applyFill="1" applyBorder="1" applyAlignment="1">
      <alignment horizontal="center" vertical="center"/>
    </xf>
    <xf numFmtId="0" fontId="28" fillId="7" borderId="2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9" fillId="2" borderId="3" xfId="0" applyFont="1" applyFill="1" applyBorder="1" applyAlignment="1">
      <alignment horizontal="left" vertical="center" wrapText="1"/>
    </xf>
    <xf numFmtId="0" fontId="22" fillId="0" borderId="4" xfId="0" applyFont="1" applyBorder="1" applyAlignment="1">
      <alignment vertical="center" wrapText="1"/>
    </xf>
    <xf numFmtId="0" fontId="22" fillId="0" borderId="0" xfId="0" applyFont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22" fillId="0" borderId="4" xfId="1" applyNumberFormat="1" applyFont="1" applyFill="1" applyBorder="1" applyAlignment="1">
      <alignment horizontal="left" vertical="center" wrapText="1"/>
    </xf>
    <xf numFmtId="0" fontId="22" fillId="2" borderId="4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27" fillId="2" borderId="4" xfId="0" applyFont="1" applyFill="1" applyBorder="1" applyAlignment="1">
      <alignment horizontal="center" vertical="center"/>
    </xf>
    <xf numFmtId="0" fontId="19" fillId="2" borderId="4" xfId="2" applyNumberFormat="1" applyFont="1" applyFill="1" applyBorder="1" applyAlignment="1">
      <alignment horizontal="center" vertical="center"/>
    </xf>
    <xf numFmtId="43" fontId="22" fillId="2" borderId="4" xfId="1" applyFont="1" applyFill="1" applyBorder="1" applyAlignment="1">
      <alignment horizontal="center" vertical="center"/>
    </xf>
    <xf numFmtId="43" fontId="22" fillId="2" borderId="4" xfId="1" applyFont="1" applyFill="1" applyBorder="1" applyAlignment="1">
      <alignment horizontal="right" vertical="center"/>
    </xf>
    <xf numFmtId="43" fontId="22" fillId="2" borderId="4" xfId="0" applyNumberFormat="1" applyFont="1" applyFill="1" applyBorder="1" applyAlignment="1">
      <alignment horizontal="center" vertical="center"/>
    </xf>
    <xf numFmtId="10" fontId="22" fillId="2" borderId="4" xfId="0" applyNumberFormat="1" applyFont="1" applyFill="1" applyBorder="1" applyAlignment="1">
      <alignment horizontal="center" vertical="center"/>
    </xf>
    <xf numFmtId="0" fontId="22" fillId="2" borderId="4" xfId="2" applyNumberFormat="1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43" fontId="19" fillId="2" borderId="4" xfId="0" applyNumberFormat="1" applyFont="1" applyFill="1" applyBorder="1" applyAlignment="1">
      <alignment horizontal="center" vertical="center"/>
    </xf>
    <xf numFmtId="43" fontId="19" fillId="2" borderId="4" xfId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 vertical="center"/>
    </xf>
    <xf numFmtId="2" fontId="1" fillId="2" borderId="4" xfId="2" applyNumberFormat="1" applyFont="1" applyFill="1" applyBorder="1" applyAlignment="1">
      <alignment horizontal="right" vertical="center"/>
    </xf>
    <xf numFmtId="43" fontId="1" fillId="2" borderId="4" xfId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00"/>
      <color rgb="FF66FF33"/>
      <color rgb="FF00CC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23495</xdr:rowOff>
    </xdr:from>
    <xdr:to>
      <xdr:col>1</xdr:col>
      <xdr:colOff>1372704</xdr:colOff>
      <xdr:row>4</xdr:row>
      <xdr:rowOff>126365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23495"/>
          <a:ext cx="1842770" cy="1426845"/>
        </a:xfrm>
        <a:prstGeom prst="rect">
          <a:avLst/>
        </a:prstGeom>
      </xdr:spPr>
    </xdr:pic>
    <xdr:clientData/>
  </xdr:twoCellAnchor>
  <xdr:twoCellAnchor editAs="oneCell">
    <xdr:from>
      <xdr:col>17</xdr:col>
      <xdr:colOff>337627</xdr:colOff>
      <xdr:row>0</xdr:row>
      <xdr:rowOff>0</xdr:rowOff>
    </xdr:from>
    <xdr:to>
      <xdr:col>20</xdr:col>
      <xdr:colOff>825306</xdr:colOff>
      <xdr:row>4</xdr:row>
      <xdr:rowOff>26670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86257" y="0"/>
          <a:ext cx="3510832" cy="13518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63"/>
  <sheetViews>
    <sheetView tabSelected="1" zoomScale="115" zoomScaleNormal="115" workbookViewId="0">
      <selection activeCell="O468" sqref="O468"/>
    </sheetView>
  </sheetViews>
  <sheetFormatPr baseColWidth="10" defaultColWidth="11.42578125" defaultRowHeight="12"/>
  <cols>
    <col min="1" max="1" width="7.7109375" style="24" bestFit="1" customWidth="1"/>
    <col min="2" max="2" width="40.5703125" style="31" customWidth="1"/>
    <col min="3" max="3" width="17" style="32" customWidth="1"/>
    <col min="4" max="4" width="6.5703125" style="24" customWidth="1"/>
    <col min="5" max="5" width="10.85546875" style="24" customWidth="1"/>
    <col min="6" max="6" width="15.140625" style="24" customWidth="1"/>
    <col min="7" max="7" width="11.28515625" style="24" customWidth="1"/>
    <col min="8" max="8" width="10.42578125" style="24" hidden="1" customWidth="1"/>
    <col min="9" max="9" width="15.42578125" style="24" hidden="1" customWidth="1"/>
    <col min="10" max="10" width="10.42578125" style="24" hidden="1" customWidth="1"/>
    <col min="11" max="11" width="7.85546875" style="24" hidden="1" customWidth="1"/>
    <col min="12" max="12" width="8.85546875" style="24" hidden="1" customWidth="1"/>
    <col min="13" max="13" width="10.140625" style="24" hidden="1" customWidth="1"/>
    <col min="14" max="14" width="5.5703125" style="33" bestFit="1" customWidth="1"/>
    <col min="15" max="15" width="12.28515625" style="24" bestFit="1" customWidth="1"/>
    <col min="16" max="16" width="10.140625" style="24" bestFit="1" customWidth="1"/>
    <col min="17" max="17" width="11.140625" style="34" customWidth="1"/>
    <col min="18" max="18" width="13.7109375" style="24" bestFit="1" customWidth="1"/>
    <col min="19" max="19" width="15.42578125" style="24" customWidth="1"/>
    <col min="20" max="20" width="16.28515625" style="24" customWidth="1"/>
    <col min="21" max="21" width="13.42578125" style="24" customWidth="1"/>
    <col min="22" max="16384" width="11.42578125" style="25"/>
  </cols>
  <sheetData>
    <row r="1" spans="1:21" ht="33.75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</row>
    <row r="2" spans="1:21" ht="28.5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</row>
    <row r="3" spans="1:21" ht="21">
      <c r="A3" s="221" t="s">
        <v>2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</row>
    <row r="4" spans="1:21" ht="21">
      <c r="A4" s="222" t="s">
        <v>422</v>
      </c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</row>
    <row r="5" spans="1:21">
      <c r="A5" s="34"/>
      <c r="B5" s="35"/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85"/>
      <c r="O5" s="37"/>
      <c r="P5" s="37"/>
      <c r="Q5" s="37"/>
      <c r="R5" s="37"/>
      <c r="S5" s="37"/>
      <c r="T5" s="37"/>
      <c r="U5" s="37"/>
    </row>
    <row r="6" spans="1:21" ht="12.75">
      <c r="A6" s="206" t="s">
        <v>3</v>
      </c>
      <c r="B6" s="207"/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</row>
    <row r="7" spans="1:21" s="24" customFormat="1" ht="29.1" customHeight="1">
      <c r="A7" s="38" t="s">
        <v>4</v>
      </c>
      <c r="B7" s="39" t="s">
        <v>5</v>
      </c>
      <c r="C7" s="38" t="s">
        <v>6</v>
      </c>
      <c r="D7" s="38" t="s">
        <v>8</v>
      </c>
      <c r="E7" s="38" t="s">
        <v>9</v>
      </c>
      <c r="F7" s="38" t="s">
        <v>10</v>
      </c>
      <c r="G7" s="38" t="s">
        <v>11</v>
      </c>
      <c r="H7" s="38" t="s">
        <v>12</v>
      </c>
      <c r="I7" s="86" t="s">
        <v>13</v>
      </c>
      <c r="J7" s="86" t="s">
        <v>14</v>
      </c>
      <c r="K7" s="86" t="s">
        <v>15</v>
      </c>
      <c r="L7" s="86" t="s">
        <v>16</v>
      </c>
      <c r="M7" s="38" t="s">
        <v>17</v>
      </c>
      <c r="N7" s="38" t="s">
        <v>18</v>
      </c>
      <c r="O7" s="38" t="s">
        <v>19</v>
      </c>
      <c r="P7" s="38" t="s">
        <v>20</v>
      </c>
      <c r="Q7" s="38" t="s">
        <v>21</v>
      </c>
      <c r="R7" s="38" t="s">
        <v>22</v>
      </c>
      <c r="S7" s="38" t="s">
        <v>23</v>
      </c>
      <c r="T7" s="38" t="s">
        <v>24</v>
      </c>
      <c r="U7" s="38" t="s">
        <v>25</v>
      </c>
    </row>
    <row r="8" spans="1:21" ht="39.950000000000003" customHeight="1">
      <c r="A8" s="40">
        <v>313</v>
      </c>
      <c r="B8" s="41" t="s">
        <v>26</v>
      </c>
      <c r="C8" s="112" t="s">
        <v>27</v>
      </c>
      <c r="D8" s="43">
        <v>5</v>
      </c>
      <c r="E8" s="44">
        <v>948.01400000000001</v>
      </c>
      <c r="F8" s="45">
        <f>D8*E8</f>
        <v>4740.07</v>
      </c>
      <c r="G8" s="46"/>
      <c r="H8" s="46"/>
      <c r="I8" s="44">
        <f>VLOOKUP($F$8,Tabisr,1)</f>
        <v>3124.36</v>
      </c>
      <c r="J8" s="45">
        <f t="shared" ref="J8:J15" si="0">+F8-I8</f>
        <v>1615.7099999999996</v>
      </c>
      <c r="K8" s="87">
        <f>VLOOKUP($F$8,Tabisr,4)</f>
        <v>0.10879999999999999</v>
      </c>
      <c r="L8" s="44">
        <f>+J8*K8</f>
        <v>175.78924799999996</v>
      </c>
      <c r="M8" s="71">
        <f>VLOOKUP($F$8,Tabisr,3)</f>
        <v>183.45</v>
      </c>
      <c r="N8" s="88">
        <v>0</v>
      </c>
      <c r="O8" s="88">
        <v>0</v>
      </c>
      <c r="P8" s="45">
        <v>0</v>
      </c>
      <c r="Q8" s="45">
        <v>0</v>
      </c>
      <c r="R8" s="45">
        <v>0</v>
      </c>
      <c r="S8" s="45">
        <v>0</v>
      </c>
      <c r="T8" s="45">
        <f>F8+G8+H8-N8+O8-P8-Q8-R8-S8</f>
        <v>4740.07</v>
      </c>
      <c r="U8" s="205">
        <f t="shared" ref="U8" si="1">T8-G8</f>
        <v>4740.07</v>
      </c>
    </row>
    <row r="9" spans="1:21" ht="39.950000000000003" customHeight="1">
      <c r="A9" s="40">
        <v>194</v>
      </c>
      <c r="B9" s="41" t="s">
        <v>28</v>
      </c>
      <c r="C9" s="112" t="s">
        <v>27</v>
      </c>
      <c r="D9" s="43">
        <v>5</v>
      </c>
      <c r="E9" s="44">
        <v>948.01400000000001</v>
      </c>
      <c r="F9" s="45">
        <f t="shared" ref="F9:F15" si="2">D9*E9</f>
        <v>4740.07</v>
      </c>
      <c r="G9" s="46"/>
      <c r="H9" s="46"/>
      <c r="I9" s="44">
        <f>VLOOKUP($F$9,Tabisr,1)</f>
        <v>3124.36</v>
      </c>
      <c r="J9" s="45">
        <f t="shared" si="0"/>
        <v>1615.7099999999996</v>
      </c>
      <c r="K9" s="87">
        <f>VLOOKUP($F$9,Tabisr,4)</f>
        <v>0.10879999999999999</v>
      </c>
      <c r="L9" s="44">
        <f>+J9*K9</f>
        <v>175.78924799999996</v>
      </c>
      <c r="M9" s="71">
        <f>VLOOKUP($F$9,Tabisr,3)</f>
        <v>183.45</v>
      </c>
      <c r="N9" s="88">
        <v>0</v>
      </c>
      <c r="O9" s="88">
        <v>0</v>
      </c>
      <c r="P9" s="45">
        <v>0</v>
      </c>
      <c r="Q9" s="45">
        <v>0</v>
      </c>
      <c r="R9" s="45">
        <v>0</v>
      </c>
      <c r="S9" s="45">
        <v>0</v>
      </c>
      <c r="T9" s="45">
        <f t="shared" ref="T9:T17" si="3">F9+G9+H9-N9+O9-P9-Q9-R9-S9</f>
        <v>4740.07</v>
      </c>
      <c r="U9" s="45">
        <f t="shared" ref="U9:U17" si="4">T9-G9</f>
        <v>4740.07</v>
      </c>
    </row>
    <row r="10" spans="1:21" ht="39.950000000000003" customHeight="1">
      <c r="A10" s="40">
        <v>9</v>
      </c>
      <c r="B10" s="41" t="s">
        <v>454</v>
      </c>
      <c r="C10" s="223" t="s">
        <v>27</v>
      </c>
      <c r="D10" s="43">
        <v>5</v>
      </c>
      <c r="E10" s="44">
        <v>948.01400000000001</v>
      </c>
      <c r="F10" s="45">
        <f t="shared" si="2"/>
        <v>4740.07</v>
      </c>
      <c r="G10" s="46"/>
      <c r="H10" s="46"/>
      <c r="I10" s="44"/>
      <c r="J10" s="45"/>
      <c r="K10" s="87"/>
      <c r="L10" s="44"/>
      <c r="M10" s="71"/>
      <c r="N10" s="88"/>
      <c r="O10" s="88"/>
      <c r="P10" s="45"/>
      <c r="Q10" s="45"/>
      <c r="R10" s="45"/>
      <c r="S10" s="45"/>
      <c r="T10" s="45">
        <f t="shared" ref="T10" si="5">F10+G10+H10-N10+O10-P10-Q10-R10-S10</f>
        <v>4740.07</v>
      </c>
      <c r="U10" s="45">
        <f t="shared" ref="U10" si="6">T10-G10</f>
        <v>4740.07</v>
      </c>
    </row>
    <row r="11" spans="1:21" ht="39.950000000000003" customHeight="1">
      <c r="A11" s="40">
        <v>310</v>
      </c>
      <c r="B11" s="41" t="s">
        <v>29</v>
      </c>
      <c r="C11" s="223" t="s">
        <v>27</v>
      </c>
      <c r="D11" s="43">
        <v>5</v>
      </c>
      <c r="E11" s="44">
        <v>948.01400000000001</v>
      </c>
      <c r="F11" s="45">
        <f t="shared" si="2"/>
        <v>4740.07</v>
      </c>
      <c r="G11" s="46"/>
      <c r="H11" s="46"/>
      <c r="I11" s="44">
        <f>VLOOKUP($F$11,Tabisr,1)</f>
        <v>3124.36</v>
      </c>
      <c r="J11" s="45">
        <f t="shared" si="0"/>
        <v>1615.7099999999996</v>
      </c>
      <c r="K11" s="87">
        <f>VLOOKUP($F$11,Tabisr,4)</f>
        <v>0.10879999999999999</v>
      </c>
      <c r="L11" s="44">
        <f t="shared" ref="L11:L15" si="7">+J11*K11</f>
        <v>175.78924799999996</v>
      </c>
      <c r="M11" s="71">
        <f>VLOOKUP($F$11,Tabisr,3)</f>
        <v>183.45</v>
      </c>
      <c r="N11" s="88">
        <v>0</v>
      </c>
      <c r="O11" s="88">
        <v>0</v>
      </c>
      <c r="P11" s="45">
        <v>0</v>
      </c>
      <c r="Q11" s="45">
        <v>0</v>
      </c>
      <c r="R11" s="45">
        <v>0</v>
      </c>
      <c r="S11" s="45">
        <v>0</v>
      </c>
      <c r="T11" s="45">
        <f t="shared" si="3"/>
        <v>4740.07</v>
      </c>
      <c r="U11" s="45">
        <f t="shared" si="4"/>
        <v>4740.07</v>
      </c>
    </row>
    <row r="12" spans="1:21" ht="39.950000000000003" customHeight="1">
      <c r="A12" s="40">
        <v>311</v>
      </c>
      <c r="B12" s="41" t="s">
        <v>30</v>
      </c>
      <c r="C12" s="223" t="s">
        <v>27</v>
      </c>
      <c r="D12" s="43">
        <v>5</v>
      </c>
      <c r="E12" s="44">
        <v>948.01400000000001</v>
      </c>
      <c r="F12" s="45">
        <f t="shared" si="2"/>
        <v>4740.07</v>
      </c>
      <c r="G12" s="46"/>
      <c r="H12" s="46"/>
      <c r="I12" s="44">
        <f>VLOOKUP($F$12,Tabisr,1)</f>
        <v>3124.36</v>
      </c>
      <c r="J12" s="45">
        <f t="shared" si="0"/>
        <v>1615.7099999999996</v>
      </c>
      <c r="K12" s="87">
        <f>VLOOKUP($F$12,Tabisr,4)</f>
        <v>0.10879999999999999</v>
      </c>
      <c r="L12" s="44">
        <f t="shared" si="7"/>
        <v>175.78924799999996</v>
      </c>
      <c r="M12" s="71">
        <f>VLOOKUP($F$12,Tabisr,3)</f>
        <v>183.45</v>
      </c>
      <c r="N12" s="88">
        <v>0</v>
      </c>
      <c r="O12" s="88">
        <v>0</v>
      </c>
      <c r="P12" s="45">
        <v>0</v>
      </c>
      <c r="Q12" s="45">
        <v>0</v>
      </c>
      <c r="R12" s="45">
        <v>0</v>
      </c>
      <c r="S12" s="45">
        <v>0</v>
      </c>
      <c r="T12" s="45">
        <f t="shared" si="3"/>
        <v>4740.07</v>
      </c>
      <c r="U12" s="45">
        <f t="shared" si="4"/>
        <v>4740.07</v>
      </c>
    </row>
    <row r="13" spans="1:21" ht="39.950000000000003" customHeight="1">
      <c r="A13" s="40">
        <v>317</v>
      </c>
      <c r="B13" s="47" t="s">
        <v>31</v>
      </c>
      <c r="C13" s="223" t="s">
        <v>27</v>
      </c>
      <c r="D13" s="43">
        <v>5</v>
      </c>
      <c r="E13" s="44">
        <v>948.01400000000001</v>
      </c>
      <c r="F13" s="45">
        <f t="shared" si="2"/>
        <v>4740.07</v>
      </c>
      <c r="G13" s="46"/>
      <c r="H13" s="46"/>
      <c r="I13" s="44">
        <f>VLOOKUP($F$13,Tabisr,1)</f>
        <v>3124.36</v>
      </c>
      <c r="J13" s="45">
        <f t="shared" si="0"/>
        <v>1615.7099999999996</v>
      </c>
      <c r="K13" s="87">
        <f>VLOOKUP($F$13,Tabisr,4)</f>
        <v>0.10879999999999999</v>
      </c>
      <c r="L13" s="44">
        <f t="shared" si="7"/>
        <v>175.78924799999996</v>
      </c>
      <c r="M13" s="71">
        <f>VLOOKUP($F$13,Tabisr,3)</f>
        <v>183.45</v>
      </c>
      <c r="N13" s="88">
        <v>0</v>
      </c>
      <c r="O13" s="88">
        <v>0</v>
      </c>
      <c r="P13" s="45">
        <v>0</v>
      </c>
      <c r="Q13" s="45">
        <v>0</v>
      </c>
      <c r="R13" s="45">
        <v>0</v>
      </c>
      <c r="S13" s="45">
        <v>0</v>
      </c>
      <c r="T13" s="45">
        <f t="shared" si="3"/>
        <v>4740.07</v>
      </c>
      <c r="U13" s="45">
        <f t="shared" si="4"/>
        <v>4740.07</v>
      </c>
    </row>
    <row r="14" spans="1:21" ht="39.950000000000003" customHeight="1">
      <c r="A14" s="40">
        <v>314</v>
      </c>
      <c r="B14" s="47" t="s">
        <v>32</v>
      </c>
      <c r="C14" s="223" t="s">
        <v>27</v>
      </c>
      <c r="D14" s="43">
        <v>5</v>
      </c>
      <c r="E14" s="44">
        <v>948.01400000000001</v>
      </c>
      <c r="F14" s="45">
        <f t="shared" si="2"/>
        <v>4740.07</v>
      </c>
      <c r="G14" s="46"/>
      <c r="H14" s="46"/>
      <c r="I14" s="44">
        <f>VLOOKUP($F$14,Tabisr,1)</f>
        <v>3124.36</v>
      </c>
      <c r="J14" s="45">
        <f t="shared" si="0"/>
        <v>1615.7099999999996</v>
      </c>
      <c r="K14" s="87">
        <f>VLOOKUP($F$14,Tabisr,4)</f>
        <v>0.10879999999999999</v>
      </c>
      <c r="L14" s="44">
        <f t="shared" si="7"/>
        <v>175.78924799999996</v>
      </c>
      <c r="M14" s="71">
        <f>VLOOKUP($F$14,Tabisr,3)</f>
        <v>183.45</v>
      </c>
      <c r="N14" s="88">
        <v>0</v>
      </c>
      <c r="O14" s="88">
        <v>0</v>
      </c>
      <c r="P14" s="45">
        <v>0</v>
      </c>
      <c r="Q14" s="45">
        <v>0</v>
      </c>
      <c r="R14" s="45">
        <v>0</v>
      </c>
      <c r="S14" s="45">
        <v>0</v>
      </c>
      <c r="T14" s="45">
        <f t="shared" si="3"/>
        <v>4740.07</v>
      </c>
      <c r="U14" s="45">
        <f t="shared" si="4"/>
        <v>4740.07</v>
      </c>
    </row>
    <row r="15" spans="1:21" ht="39.950000000000003" customHeight="1">
      <c r="A15" s="40">
        <v>318</v>
      </c>
      <c r="B15" s="41" t="s">
        <v>33</v>
      </c>
      <c r="C15" s="223" t="s">
        <v>27</v>
      </c>
      <c r="D15" s="43">
        <v>5</v>
      </c>
      <c r="E15" s="44">
        <v>948.01400000000001</v>
      </c>
      <c r="F15" s="45">
        <f t="shared" si="2"/>
        <v>4740.07</v>
      </c>
      <c r="G15" s="46"/>
      <c r="H15" s="46"/>
      <c r="I15" s="44">
        <f>VLOOKUP($F$15,Tabisr,1)</f>
        <v>3124.36</v>
      </c>
      <c r="J15" s="45">
        <f t="shared" si="0"/>
        <v>1615.7099999999996</v>
      </c>
      <c r="K15" s="87">
        <f>VLOOKUP($F$15,Tabisr,4)</f>
        <v>0.10879999999999999</v>
      </c>
      <c r="L15" s="44">
        <f t="shared" si="7"/>
        <v>175.78924799999996</v>
      </c>
      <c r="M15" s="71">
        <f>VLOOKUP($F$15,Tabisr,3)</f>
        <v>183.45</v>
      </c>
      <c r="N15" s="88">
        <v>0</v>
      </c>
      <c r="O15" s="88">
        <v>0</v>
      </c>
      <c r="P15" s="45">
        <v>0</v>
      </c>
      <c r="Q15" s="45">
        <v>0</v>
      </c>
      <c r="R15" s="45">
        <v>0</v>
      </c>
      <c r="S15" s="45">
        <v>0</v>
      </c>
      <c r="T15" s="45">
        <f t="shared" si="3"/>
        <v>4740.07</v>
      </c>
      <c r="U15" s="45">
        <f t="shared" si="4"/>
        <v>4740.07</v>
      </c>
    </row>
    <row r="16" spans="1:21" ht="39.950000000000003" customHeight="1">
      <c r="A16" s="2">
        <v>316</v>
      </c>
      <c r="B16" s="4" t="s">
        <v>34</v>
      </c>
      <c r="C16" s="137" t="s">
        <v>27</v>
      </c>
      <c r="D16" s="43">
        <v>5</v>
      </c>
      <c r="E16" s="48">
        <v>948.01400000000001</v>
      </c>
      <c r="F16" s="49">
        <f t="shared" ref="F16" si="8">D16*E16</f>
        <v>4740.07</v>
      </c>
      <c r="G16" s="50"/>
      <c r="H16" s="50"/>
      <c r="I16" s="48">
        <f>VLOOKUP($F$16,Tabisr,1)</f>
        <v>3124.36</v>
      </c>
      <c r="J16" s="49">
        <f t="shared" ref="J16" si="9">+F16-I16</f>
        <v>1615.7099999999996</v>
      </c>
      <c r="K16" s="89">
        <f>VLOOKUP($F$16,Tabisr,4)</f>
        <v>0.10879999999999999</v>
      </c>
      <c r="L16" s="48">
        <f t="shared" ref="L16" si="10">+J16*K16</f>
        <v>175.78924799999996</v>
      </c>
      <c r="M16" s="64">
        <f>VLOOKUP($F$16,Tabisr,3)</f>
        <v>183.45</v>
      </c>
      <c r="N16" s="90">
        <v>0</v>
      </c>
      <c r="O16" s="90">
        <v>0</v>
      </c>
      <c r="P16" s="49">
        <v>0</v>
      </c>
      <c r="Q16" s="49">
        <v>0</v>
      </c>
      <c r="R16" s="49">
        <v>0</v>
      </c>
      <c r="S16" s="49">
        <v>0</v>
      </c>
      <c r="T16" s="49">
        <f t="shared" si="3"/>
        <v>4740.07</v>
      </c>
      <c r="U16" s="49">
        <f t="shared" si="4"/>
        <v>4740.07</v>
      </c>
    </row>
    <row r="17" spans="1:21" ht="39.950000000000003" customHeight="1">
      <c r="A17" s="2"/>
      <c r="B17" s="51" t="s">
        <v>442</v>
      </c>
      <c r="C17" s="137" t="s">
        <v>35</v>
      </c>
      <c r="D17" s="43">
        <v>0</v>
      </c>
      <c r="E17" s="48">
        <v>617.02099999999996</v>
      </c>
      <c r="F17" s="49">
        <f t="shared" ref="F17" si="11">D17*E17</f>
        <v>0</v>
      </c>
      <c r="G17" s="50"/>
      <c r="H17" s="50"/>
      <c r="I17" s="48">
        <f>VLOOKUP($F$16,Tabisr,1)</f>
        <v>3124.36</v>
      </c>
      <c r="J17" s="49">
        <f t="shared" ref="J17" si="12">+F17-I17</f>
        <v>-3124.36</v>
      </c>
      <c r="K17" s="89">
        <f>VLOOKUP($F$16,Tabisr,4)</f>
        <v>0.10879999999999999</v>
      </c>
      <c r="L17" s="48">
        <f t="shared" ref="L17" si="13">+J17*K17</f>
        <v>-339.93036799999999</v>
      </c>
      <c r="M17" s="64">
        <f>VLOOKUP($F$16,Tabisr,3)</f>
        <v>183.45</v>
      </c>
      <c r="N17" s="73">
        <v>0</v>
      </c>
      <c r="O17" s="64">
        <v>0</v>
      </c>
      <c r="P17" s="48">
        <v>0</v>
      </c>
      <c r="Q17" s="48">
        <v>0</v>
      </c>
      <c r="R17" s="48">
        <v>0</v>
      </c>
      <c r="S17" s="48">
        <v>0</v>
      </c>
      <c r="T17" s="49">
        <f t="shared" si="3"/>
        <v>0</v>
      </c>
      <c r="U17" s="65">
        <f t="shared" si="4"/>
        <v>0</v>
      </c>
    </row>
    <row r="18" spans="1:21" ht="12.75">
      <c r="A18" s="52"/>
      <c r="B18" s="53"/>
      <c r="C18" s="54"/>
      <c r="D18" s="56" t="s">
        <v>36</v>
      </c>
      <c r="E18" s="57"/>
      <c r="F18" s="58">
        <f>SUM(F8:F17)</f>
        <v>42660.63</v>
      </c>
      <c r="G18" s="58">
        <f>SUM(G8:G17)</f>
        <v>0</v>
      </c>
      <c r="H18" s="58">
        <f>SUM(H8:H17)</f>
        <v>0</v>
      </c>
      <c r="I18" s="58"/>
      <c r="J18" s="58"/>
      <c r="K18" s="58"/>
      <c r="L18" s="58"/>
      <c r="M18" s="58"/>
      <c r="N18" s="91">
        <f t="shared" ref="N18:U18" si="14">SUM(N8:N17)</f>
        <v>0</v>
      </c>
      <c r="O18" s="91">
        <f t="shared" si="14"/>
        <v>0</v>
      </c>
      <c r="P18" s="91">
        <f t="shared" si="14"/>
        <v>0</v>
      </c>
      <c r="Q18" s="91">
        <f t="shared" si="14"/>
        <v>0</v>
      </c>
      <c r="R18" s="91">
        <f t="shared" si="14"/>
        <v>0</v>
      </c>
      <c r="S18" s="91">
        <f t="shared" si="14"/>
        <v>0</v>
      </c>
      <c r="T18" s="91">
        <f t="shared" si="14"/>
        <v>42660.63</v>
      </c>
      <c r="U18" s="91">
        <f t="shared" si="14"/>
        <v>42660.63</v>
      </c>
    </row>
    <row r="19" spans="1:21">
      <c r="A19" s="52"/>
      <c r="B19" s="53"/>
      <c r="C19" s="54"/>
      <c r="D19" s="56"/>
      <c r="E19" s="57"/>
      <c r="F19" s="59"/>
      <c r="G19" s="59"/>
      <c r="H19" s="59"/>
      <c r="I19" s="59"/>
      <c r="J19" s="59"/>
      <c r="K19" s="59"/>
      <c r="L19" s="59"/>
      <c r="M19" s="59"/>
      <c r="N19" s="92"/>
      <c r="O19" s="92"/>
      <c r="P19" s="59"/>
      <c r="Q19" s="59"/>
      <c r="R19" s="59"/>
      <c r="S19" s="59"/>
      <c r="T19" s="59"/>
      <c r="U19" s="59"/>
    </row>
    <row r="20" spans="1:21" ht="3" customHeight="1">
      <c r="A20" s="52"/>
      <c r="B20" s="53"/>
      <c r="C20" s="54"/>
      <c r="D20" s="56"/>
      <c r="E20" s="57"/>
      <c r="F20" s="59"/>
      <c r="G20" s="59"/>
      <c r="H20" s="59"/>
      <c r="I20" s="59"/>
      <c r="J20" s="59"/>
      <c r="K20" s="59"/>
      <c r="L20" s="59"/>
      <c r="M20" s="59"/>
      <c r="N20" s="92"/>
      <c r="O20" s="59"/>
      <c r="P20" s="59"/>
      <c r="Q20" s="59"/>
      <c r="R20" s="59"/>
      <c r="S20" s="59"/>
      <c r="T20" s="59"/>
      <c r="U20" s="59"/>
    </row>
    <row r="21" spans="1:21" ht="12.75">
      <c r="A21" s="206" t="s">
        <v>37</v>
      </c>
      <c r="B21" s="207"/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207"/>
      <c r="P21" s="207"/>
      <c r="Q21" s="207"/>
      <c r="R21" s="207"/>
      <c r="S21" s="207"/>
      <c r="T21" s="207"/>
      <c r="U21" s="207"/>
    </row>
    <row r="22" spans="1:21" ht="30.95" customHeight="1">
      <c r="A22" s="60" t="s">
        <v>4</v>
      </c>
      <c r="B22" s="61" t="s">
        <v>5</v>
      </c>
      <c r="C22" s="60" t="s">
        <v>6</v>
      </c>
      <c r="D22" s="60" t="s">
        <v>8</v>
      </c>
      <c r="E22" s="60" t="s">
        <v>9</v>
      </c>
      <c r="F22" s="60" t="s">
        <v>10</v>
      </c>
      <c r="G22" s="60" t="s">
        <v>11</v>
      </c>
      <c r="H22" s="60" t="s">
        <v>12</v>
      </c>
      <c r="I22" s="93" t="s">
        <v>13</v>
      </c>
      <c r="J22" s="93" t="s">
        <v>14</v>
      </c>
      <c r="K22" s="93" t="s">
        <v>15</v>
      </c>
      <c r="L22" s="93" t="s">
        <v>16</v>
      </c>
      <c r="M22" s="60" t="s">
        <v>17</v>
      </c>
      <c r="N22" s="60" t="s">
        <v>18</v>
      </c>
      <c r="O22" s="60" t="s">
        <v>19</v>
      </c>
      <c r="P22" s="60" t="s">
        <v>20</v>
      </c>
      <c r="Q22" s="60" t="s">
        <v>21</v>
      </c>
      <c r="R22" s="60" t="s">
        <v>22</v>
      </c>
      <c r="S22" s="60" t="s">
        <v>23</v>
      </c>
      <c r="T22" s="60" t="s">
        <v>24</v>
      </c>
      <c r="U22" s="60" t="s">
        <v>25</v>
      </c>
    </row>
    <row r="23" spans="1:21" ht="35.1" customHeight="1">
      <c r="A23" s="2">
        <v>308</v>
      </c>
      <c r="B23" s="62" t="s">
        <v>38</v>
      </c>
      <c r="C23" s="74" t="s">
        <v>39</v>
      </c>
      <c r="D23" s="43">
        <v>5</v>
      </c>
      <c r="E23" s="64">
        <v>2055.7514999999999</v>
      </c>
      <c r="F23" s="65">
        <f t="shared" ref="F23:F26" si="15">D23*E23</f>
        <v>10278.7575</v>
      </c>
      <c r="G23" s="48"/>
      <c r="H23" s="48"/>
      <c r="I23" s="64">
        <f>VLOOKUP($F$23,Tabisr,1)</f>
        <v>7641.91</v>
      </c>
      <c r="J23" s="65">
        <f t="shared" ref="J23:J26" si="16">+F23-I23</f>
        <v>2636.8474999999999</v>
      </c>
      <c r="K23" s="94">
        <f>VLOOKUP($F$23,Tabisr,4)</f>
        <v>0.21360000000000001</v>
      </c>
      <c r="L23" s="64">
        <f>+J23*K23</f>
        <v>563.23062600000003</v>
      </c>
      <c r="M23" s="64">
        <f>VLOOKUP($F$23,Tabisr,3)</f>
        <v>809.25</v>
      </c>
      <c r="N23" s="73">
        <v>0</v>
      </c>
      <c r="O23" s="64">
        <v>0</v>
      </c>
      <c r="P23" s="48">
        <v>0</v>
      </c>
      <c r="Q23" s="48">
        <v>0</v>
      </c>
      <c r="R23" s="48">
        <v>0</v>
      </c>
      <c r="S23" s="48">
        <v>0</v>
      </c>
      <c r="T23" s="49">
        <f t="shared" ref="T23" si="17">F23+G23+H23-N23+O23-P23-Q23-R23-S23</f>
        <v>10278.7575</v>
      </c>
      <c r="U23" s="65">
        <f t="shared" ref="U23" si="18">T23-G23</f>
        <v>10278.7575</v>
      </c>
    </row>
    <row r="24" spans="1:21" ht="35.1" customHeight="1">
      <c r="A24" s="2">
        <v>320</v>
      </c>
      <c r="B24" s="4" t="s">
        <v>40</v>
      </c>
      <c r="C24" s="74" t="s">
        <v>41</v>
      </c>
      <c r="D24" s="43">
        <v>5</v>
      </c>
      <c r="E24" s="64">
        <v>617.02099999999996</v>
      </c>
      <c r="F24" s="64">
        <f t="shared" ref="F24" si="19">D24*E24</f>
        <v>3085.1049999999996</v>
      </c>
      <c r="G24" s="48"/>
      <c r="H24" s="48"/>
      <c r="I24" s="64">
        <f>VLOOKUP($F$24,Tabisr,1)</f>
        <v>368.11</v>
      </c>
      <c r="J24" s="65">
        <f t="shared" ref="J24" si="20">+F24-I24</f>
        <v>2716.9949999999994</v>
      </c>
      <c r="K24" s="94">
        <f>VLOOKUP($F$24,Tabisr,4)</f>
        <v>6.4000000000000001E-2</v>
      </c>
      <c r="L24" s="64">
        <f t="shared" ref="L24" si="21">+J24*K24</f>
        <v>173.88767999999996</v>
      </c>
      <c r="M24" s="64">
        <f>VLOOKUP($F$24,Tabisr,3)</f>
        <v>7.05</v>
      </c>
      <c r="N24" s="64">
        <v>0</v>
      </c>
      <c r="O24" s="64">
        <v>0</v>
      </c>
      <c r="P24" s="48">
        <v>0</v>
      </c>
      <c r="Q24" s="48">
        <v>0</v>
      </c>
      <c r="R24" s="48">
        <v>0</v>
      </c>
      <c r="S24" s="48">
        <v>0</v>
      </c>
      <c r="T24" s="49">
        <f t="shared" ref="T24:T26" si="22">F24+G24+H24-N24+O24-P24-Q24-R24-S24</f>
        <v>3085.1049999999996</v>
      </c>
      <c r="U24" s="65">
        <f t="shared" ref="U24:U26" si="23">T24-G24</f>
        <v>3085.1049999999996</v>
      </c>
    </row>
    <row r="25" spans="1:21" ht="35.1" customHeight="1">
      <c r="A25" s="2">
        <v>14</v>
      </c>
      <c r="B25" s="4" t="s">
        <v>42</v>
      </c>
      <c r="C25" s="74" t="s">
        <v>43</v>
      </c>
      <c r="D25" s="43">
        <v>5</v>
      </c>
      <c r="E25" s="64">
        <v>617.02099999999996</v>
      </c>
      <c r="F25" s="64">
        <f t="shared" si="15"/>
        <v>3085.1049999999996</v>
      </c>
      <c r="G25" s="48"/>
      <c r="H25" s="48"/>
      <c r="I25" s="64">
        <f>VLOOKUP($F$25,Tabisr,1)</f>
        <v>368.11</v>
      </c>
      <c r="J25" s="65">
        <f t="shared" si="16"/>
        <v>2716.9949999999994</v>
      </c>
      <c r="K25" s="94">
        <f>VLOOKUP($F$25,Tabisr,4)</f>
        <v>6.4000000000000001E-2</v>
      </c>
      <c r="L25" s="64">
        <f t="shared" ref="L25:L26" si="24">+J25*K25</f>
        <v>173.88767999999996</v>
      </c>
      <c r="M25" s="64">
        <f>VLOOKUP($F$25,Tabisr,3)</f>
        <v>7.05</v>
      </c>
      <c r="N25" s="73">
        <v>0</v>
      </c>
      <c r="O25" s="64">
        <v>0</v>
      </c>
      <c r="P25" s="48">
        <v>0</v>
      </c>
      <c r="Q25" s="48">
        <v>0</v>
      </c>
      <c r="R25" s="48">
        <v>0</v>
      </c>
      <c r="S25" s="48">
        <v>0</v>
      </c>
      <c r="T25" s="49">
        <f t="shared" si="22"/>
        <v>3085.1049999999996</v>
      </c>
      <c r="U25" s="65">
        <f t="shared" si="23"/>
        <v>3085.1049999999996</v>
      </c>
    </row>
    <row r="26" spans="1:21" ht="35.1" customHeight="1">
      <c r="A26" s="2">
        <v>319</v>
      </c>
      <c r="B26" s="62" t="s">
        <v>44</v>
      </c>
      <c r="C26" s="74" t="s">
        <v>45</v>
      </c>
      <c r="D26" s="43">
        <v>5</v>
      </c>
      <c r="E26" s="64">
        <v>760.52949999999998</v>
      </c>
      <c r="F26" s="64">
        <f t="shared" si="15"/>
        <v>3802.6475</v>
      </c>
      <c r="G26" s="64"/>
      <c r="H26" s="95"/>
      <c r="I26" s="64">
        <f>VLOOKUP($F$26,Tabisr,1)</f>
        <v>3124.36</v>
      </c>
      <c r="J26" s="65">
        <f t="shared" si="16"/>
        <v>678.28749999999991</v>
      </c>
      <c r="K26" s="94">
        <f>VLOOKUP($F$26,Tabisr,4)</f>
        <v>0.10879999999999999</v>
      </c>
      <c r="L26" s="64">
        <f t="shared" si="24"/>
        <v>73.797679999999986</v>
      </c>
      <c r="M26" s="64">
        <f>VLOOKUP($F$26,Tabisr,3)</f>
        <v>183.45</v>
      </c>
      <c r="N26" s="64">
        <v>0</v>
      </c>
      <c r="O26" s="64">
        <v>0</v>
      </c>
      <c r="P26" s="64">
        <v>0</v>
      </c>
      <c r="Q26" s="64"/>
      <c r="R26" s="64">
        <v>0</v>
      </c>
      <c r="S26" s="64">
        <v>0</v>
      </c>
      <c r="T26" s="49">
        <f t="shared" si="22"/>
        <v>3802.6475</v>
      </c>
      <c r="U26" s="65">
        <f t="shared" si="23"/>
        <v>3802.6475</v>
      </c>
    </row>
    <row r="27" spans="1:21" ht="12.75">
      <c r="A27" s="52"/>
      <c r="B27" s="53"/>
      <c r="C27" s="54"/>
      <c r="D27" s="56"/>
      <c r="E27" s="57"/>
      <c r="F27" s="67">
        <f>SUM(F23:F26)</f>
        <v>20251.614999999998</v>
      </c>
      <c r="G27" s="67">
        <f>SUM(G23:G26)</f>
        <v>0</v>
      </c>
      <c r="H27" s="67">
        <f>SUM(H23:H26)</f>
        <v>0</v>
      </c>
      <c r="I27" s="67"/>
      <c r="J27" s="67"/>
      <c r="K27" s="67"/>
      <c r="L27" s="67"/>
      <c r="M27" s="67"/>
      <c r="N27" s="75">
        <f t="shared" ref="N27:U27" si="25">SUM(N23:N26)</f>
        <v>0</v>
      </c>
      <c r="O27" s="67">
        <f t="shared" si="25"/>
        <v>0</v>
      </c>
      <c r="P27" s="67">
        <f t="shared" si="25"/>
        <v>0</v>
      </c>
      <c r="Q27" s="67">
        <f t="shared" si="25"/>
        <v>0</v>
      </c>
      <c r="R27" s="67">
        <f t="shared" si="25"/>
        <v>0</v>
      </c>
      <c r="S27" s="67">
        <f t="shared" si="25"/>
        <v>0</v>
      </c>
      <c r="T27" s="67">
        <f t="shared" si="25"/>
        <v>20251.614999999998</v>
      </c>
      <c r="U27" s="67">
        <f t="shared" si="25"/>
        <v>20251.614999999998</v>
      </c>
    </row>
    <row r="28" spans="1:21">
      <c r="A28" s="52"/>
      <c r="B28" s="53"/>
      <c r="C28" s="54"/>
      <c r="D28" s="56"/>
      <c r="E28" s="57"/>
      <c r="F28" s="68"/>
      <c r="G28" s="68"/>
      <c r="H28" s="68"/>
      <c r="I28" s="68"/>
      <c r="J28" s="68"/>
      <c r="K28" s="68"/>
      <c r="L28" s="68"/>
      <c r="M28" s="68"/>
      <c r="N28" s="76"/>
      <c r="O28" s="68"/>
      <c r="P28" s="68"/>
      <c r="Q28" s="68"/>
      <c r="R28" s="68"/>
      <c r="S28" s="68"/>
      <c r="T28" s="68"/>
      <c r="U28" s="68"/>
    </row>
    <row r="29" spans="1:21">
      <c r="A29" s="52"/>
      <c r="B29" s="53"/>
      <c r="C29" s="54"/>
      <c r="D29" s="56"/>
      <c r="E29" s="57"/>
      <c r="F29" s="68"/>
      <c r="G29" s="68"/>
      <c r="H29" s="68"/>
      <c r="I29" s="68"/>
      <c r="J29" s="68"/>
      <c r="K29" s="68"/>
      <c r="L29" s="68"/>
      <c r="M29" s="68"/>
      <c r="N29" s="76"/>
      <c r="O29" s="68"/>
      <c r="P29" s="68"/>
      <c r="Q29" s="68"/>
      <c r="R29" s="68"/>
      <c r="S29" s="68"/>
      <c r="T29" s="68"/>
      <c r="U29" s="68"/>
    </row>
    <row r="30" spans="1:21" ht="12.75">
      <c r="A30" s="206" t="s">
        <v>46</v>
      </c>
      <c r="B30" s="207"/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</row>
    <row r="31" spans="1:21" ht="25.5">
      <c r="A31" s="60" t="s">
        <v>4</v>
      </c>
      <c r="B31" s="61" t="s">
        <v>5</v>
      </c>
      <c r="C31" s="60" t="s">
        <v>6</v>
      </c>
      <c r="D31" s="60" t="s">
        <v>8</v>
      </c>
      <c r="E31" s="60" t="s">
        <v>9</v>
      </c>
      <c r="F31" s="60" t="s">
        <v>10</v>
      </c>
      <c r="G31" s="60" t="s">
        <v>11</v>
      </c>
      <c r="H31" s="60" t="s">
        <v>12</v>
      </c>
      <c r="I31" s="93" t="s">
        <v>13</v>
      </c>
      <c r="J31" s="93" t="s">
        <v>14</v>
      </c>
      <c r="K31" s="93" t="s">
        <v>15</v>
      </c>
      <c r="L31" s="93" t="s">
        <v>16</v>
      </c>
      <c r="M31" s="60" t="s">
        <v>17</v>
      </c>
      <c r="N31" s="60" t="s">
        <v>18</v>
      </c>
      <c r="O31" s="60" t="s">
        <v>19</v>
      </c>
      <c r="P31" s="60" t="s">
        <v>20</v>
      </c>
      <c r="Q31" s="60" t="s">
        <v>21</v>
      </c>
      <c r="R31" s="60" t="s">
        <v>22</v>
      </c>
      <c r="S31" s="60" t="s">
        <v>23</v>
      </c>
      <c r="T31" s="60" t="s">
        <v>24</v>
      </c>
      <c r="U31" s="60" t="s">
        <v>25</v>
      </c>
    </row>
    <row r="32" spans="1:21" ht="42" customHeight="1">
      <c r="A32" s="40">
        <v>312</v>
      </c>
      <c r="B32" s="69" t="s">
        <v>47</v>
      </c>
      <c r="C32" s="77" t="s">
        <v>48</v>
      </c>
      <c r="D32" s="43">
        <v>5</v>
      </c>
      <c r="E32" s="71">
        <v>1085.54</v>
      </c>
      <c r="F32" s="72">
        <f>E32*D32</f>
        <v>5427.7</v>
      </c>
      <c r="G32" s="40"/>
      <c r="H32" s="40"/>
      <c r="I32" s="71">
        <f>VLOOKUP($F$32,Tabisr,1)</f>
        <v>3124.36</v>
      </c>
      <c r="J32" s="96">
        <f>F32-I32</f>
        <v>2303.3399999999997</v>
      </c>
      <c r="K32" s="97">
        <f>VLOOKUP($F$32,Tabisr,4)</f>
        <v>0.10879999999999999</v>
      </c>
      <c r="L32" s="71">
        <f>+J32*K32</f>
        <v>250.60339199999996</v>
      </c>
      <c r="M32" s="71">
        <f>VLOOKUP($F$32,Tabisr,3)</f>
        <v>183.45</v>
      </c>
      <c r="N32" s="98">
        <v>0</v>
      </c>
      <c r="O32" s="71">
        <v>0</v>
      </c>
      <c r="P32" s="71">
        <v>0</v>
      </c>
      <c r="Q32" s="71">
        <v>0</v>
      </c>
      <c r="R32" s="71">
        <v>0</v>
      </c>
      <c r="S32" s="71">
        <v>0</v>
      </c>
      <c r="T32" s="45">
        <f>F32+G32+H32-N32+O32-P32-Q32-R32-S32</f>
        <v>5427.7</v>
      </c>
      <c r="U32" s="96">
        <f t="shared" ref="U32" si="26">T32-G32</f>
        <v>5427.7</v>
      </c>
    </row>
    <row r="33" spans="1:21" ht="42" customHeight="1">
      <c r="A33" s="40">
        <v>19</v>
      </c>
      <c r="B33" s="47" t="s">
        <v>49</v>
      </c>
      <c r="C33" s="112" t="s">
        <v>50</v>
      </c>
      <c r="D33" s="43">
        <v>5</v>
      </c>
      <c r="E33" s="71">
        <v>760.53</v>
      </c>
      <c r="F33" s="71">
        <f>D33*E33</f>
        <v>3802.6499999999996</v>
      </c>
      <c r="G33" s="71"/>
      <c r="H33" s="99"/>
      <c r="I33" s="71">
        <f>VLOOKUP($F$33,Tabisr,1)</f>
        <v>3124.36</v>
      </c>
      <c r="J33" s="96">
        <f>+F33-I33</f>
        <v>678.28999999999951</v>
      </c>
      <c r="K33" s="97">
        <f>VLOOKUP($F$33,Tabisr,4)</f>
        <v>0.10879999999999999</v>
      </c>
      <c r="L33" s="71">
        <f>+J33*K33</f>
        <v>73.797951999999938</v>
      </c>
      <c r="M33" s="71">
        <f>VLOOKUP($F$33,Tabisr,3)</f>
        <v>183.45</v>
      </c>
      <c r="N33" s="98">
        <v>0</v>
      </c>
      <c r="O33" s="71">
        <v>0</v>
      </c>
      <c r="P33" s="71">
        <v>0</v>
      </c>
      <c r="Q33" s="71">
        <v>0</v>
      </c>
      <c r="R33" s="71">
        <v>0</v>
      </c>
      <c r="S33" s="71">
        <v>0</v>
      </c>
      <c r="T33" s="45">
        <f t="shared" ref="T33:T34" si="27">F33+G33+H33-N33+O33-P33-Q33-R33-S33</f>
        <v>3802.6499999999996</v>
      </c>
      <c r="U33" s="96">
        <f t="shared" ref="U33:U34" si="28">T33-G33</f>
        <v>3802.6499999999996</v>
      </c>
    </row>
    <row r="34" spans="1:21" ht="42" customHeight="1">
      <c r="A34" s="2">
        <v>21</v>
      </c>
      <c r="B34" s="4" t="s">
        <v>51</v>
      </c>
      <c r="C34" s="74" t="s">
        <v>52</v>
      </c>
      <c r="D34" s="43">
        <v>5</v>
      </c>
      <c r="E34" s="64">
        <v>359.09</v>
      </c>
      <c r="F34" s="73">
        <f>D34*E34</f>
        <v>1795.4499999999998</v>
      </c>
      <c r="G34" s="48"/>
      <c r="H34" s="48"/>
      <c r="I34" s="64">
        <f>VLOOKUP($F$34,Tabisr,1)</f>
        <v>368.11</v>
      </c>
      <c r="J34" s="65">
        <f>+F34-I34</f>
        <v>1427.3399999999997</v>
      </c>
      <c r="K34" s="94">
        <f>VLOOKUP($F$34,Tabisr,4)</f>
        <v>6.4000000000000001E-2</v>
      </c>
      <c r="L34" s="64">
        <f>+J34*K34</f>
        <v>91.349759999999989</v>
      </c>
      <c r="M34" s="64">
        <f>VLOOKUP($F$34,Tabisr,3)</f>
        <v>7.05</v>
      </c>
      <c r="N34" s="73">
        <v>0</v>
      </c>
      <c r="O34" s="64">
        <v>0</v>
      </c>
      <c r="P34" s="48">
        <v>0</v>
      </c>
      <c r="Q34" s="48">
        <v>0</v>
      </c>
      <c r="R34" s="48">
        <v>0</v>
      </c>
      <c r="S34" s="48">
        <v>0</v>
      </c>
      <c r="T34" s="49">
        <f t="shared" si="27"/>
        <v>1795.4499999999998</v>
      </c>
      <c r="U34" s="65">
        <f t="shared" si="28"/>
        <v>1795.4499999999998</v>
      </c>
    </row>
    <row r="35" spans="1:21" ht="42" customHeight="1">
      <c r="A35" s="2">
        <v>323</v>
      </c>
      <c r="B35" s="4" t="s">
        <v>53</v>
      </c>
      <c r="C35" s="74" t="s">
        <v>54</v>
      </c>
      <c r="D35" s="43">
        <v>5</v>
      </c>
      <c r="E35" s="64">
        <v>303.08999999999997</v>
      </c>
      <c r="F35" s="73">
        <f>D35*E35</f>
        <v>1515.4499999999998</v>
      </c>
      <c r="G35" s="64"/>
      <c r="H35" s="64"/>
      <c r="I35" s="64"/>
      <c r="J35" s="65"/>
      <c r="K35" s="94"/>
      <c r="L35" s="64"/>
      <c r="M35" s="64"/>
      <c r="N35" s="73">
        <f>+L35+M35</f>
        <v>0</v>
      </c>
      <c r="O35" s="64">
        <v>0</v>
      </c>
      <c r="P35" s="48">
        <v>0</v>
      </c>
      <c r="Q35" s="48">
        <v>0</v>
      </c>
      <c r="R35" s="48">
        <v>0</v>
      </c>
      <c r="S35" s="48">
        <v>0</v>
      </c>
      <c r="T35" s="49">
        <f t="shared" ref="T35" si="29">F35+G35+H35-N35+O35-P35-Q35-R35-S35</f>
        <v>1515.4499999999998</v>
      </c>
      <c r="U35" s="65">
        <f t="shared" ref="U35" si="30">T35-G35</f>
        <v>1515.4499999999998</v>
      </c>
    </row>
    <row r="36" spans="1:21" ht="12.75">
      <c r="A36" s="52"/>
      <c r="B36" s="53"/>
      <c r="C36" s="54"/>
      <c r="D36" s="56"/>
      <c r="E36" s="57"/>
      <c r="F36" s="75">
        <f>SUM(F32:F35)</f>
        <v>12541.25</v>
      </c>
      <c r="G36" s="67">
        <f>SUM(G32:G35)</f>
        <v>0</v>
      </c>
      <c r="H36" s="67">
        <f>SUM(H32:H35)</f>
        <v>0</v>
      </c>
      <c r="I36" s="67"/>
      <c r="J36" s="67"/>
      <c r="K36" s="67"/>
      <c r="L36" s="67"/>
      <c r="M36" s="67"/>
      <c r="N36" s="75">
        <f t="shared" ref="N36:U36" si="31">SUM(N32:N35)</f>
        <v>0</v>
      </c>
      <c r="O36" s="67">
        <f t="shared" si="31"/>
        <v>0</v>
      </c>
      <c r="P36" s="67">
        <f t="shared" si="31"/>
        <v>0</v>
      </c>
      <c r="Q36" s="67">
        <f t="shared" si="31"/>
        <v>0</v>
      </c>
      <c r="R36" s="67">
        <f t="shared" si="31"/>
        <v>0</v>
      </c>
      <c r="S36" s="67">
        <f t="shared" si="31"/>
        <v>0</v>
      </c>
      <c r="T36" s="67">
        <f t="shared" si="31"/>
        <v>12541.25</v>
      </c>
      <c r="U36" s="67">
        <f t="shared" si="31"/>
        <v>12541.25</v>
      </c>
    </row>
    <row r="37" spans="1:21">
      <c r="A37" s="52"/>
      <c r="B37" s="53"/>
      <c r="C37" s="54"/>
      <c r="D37" s="56"/>
      <c r="E37" s="57"/>
      <c r="F37" s="76"/>
      <c r="G37" s="68"/>
      <c r="H37" s="68"/>
      <c r="I37" s="68"/>
      <c r="J37" s="68"/>
      <c r="K37" s="68"/>
      <c r="L37" s="68"/>
      <c r="M37" s="68"/>
      <c r="N37" s="76"/>
      <c r="O37" s="68"/>
      <c r="P37" s="68"/>
      <c r="Q37" s="68"/>
      <c r="R37" s="68"/>
      <c r="S37" s="68"/>
      <c r="T37" s="68"/>
      <c r="U37" s="68"/>
    </row>
    <row r="38" spans="1:21">
      <c r="A38" s="52"/>
      <c r="B38" s="53"/>
      <c r="C38" s="54"/>
      <c r="D38" s="56"/>
      <c r="E38" s="57"/>
      <c r="F38" s="68"/>
      <c r="G38" s="68"/>
      <c r="H38" s="68"/>
      <c r="I38" s="68"/>
      <c r="J38" s="68"/>
      <c r="K38" s="68"/>
      <c r="L38" s="68"/>
      <c r="M38" s="68"/>
      <c r="N38" s="76"/>
      <c r="O38" s="68"/>
      <c r="P38" s="68"/>
      <c r="Q38" s="68"/>
      <c r="R38" s="68"/>
      <c r="S38" s="68"/>
      <c r="T38" s="68"/>
      <c r="U38" s="68"/>
    </row>
    <row r="39" spans="1:21" ht="12.75">
      <c r="A39" s="206" t="s">
        <v>55</v>
      </c>
      <c r="B39" s="207"/>
      <c r="C39" s="207"/>
      <c r="D39" s="207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</row>
    <row r="40" spans="1:21" ht="25.5">
      <c r="A40" s="60" t="s">
        <v>4</v>
      </c>
      <c r="B40" s="61" t="s">
        <v>5</v>
      </c>
      <c r="C40" s="60" t="s">
        <v>6</v>
      </c>
      <c r="D40" s="60" t="s">
        <v>8</v>
      </c>
      <c r="E40" s="60" t="s">
        <v>9</v>
      </c>
      <c r="F40" s="60" t="s">
        <v>10</v>
      </c>
      <c r="G40" s="60" t="s">
        <v>11</v>
      </c>
      <c r="H40" s="60" t="s">
        <v>12</v>
      </c>
      <c r="I40" s="93" t="s">
        <v>13</v>
      </c>
      <c r="J40" s="93" t="s">
        <v>14</v>
      </c>
      <c r="K40" s="93" t="s">
        <v>15</v>
      </c>
      <c r="L40" s="93" t="s">
        <v>16</v>
      </c>
      <c r="M40" s="60" t="s">
        <v>17</v>
      </c>
      <c r="N40" s="60" t="s">
        <v>18</v>
      </c>
      <c r="O40" s="60" t="s">
        <v>19</v>
      </c>
      <c r="P40" s="60" t="s">
        <v>20</v>
      </c>
      <c r="Q40" s="60" t="s">
        <v>21</v>
      </c>
      <c r="R40" s="60" t="s">
        <v>22</v>
      </c>
      <c r="S40" s="60" t="s">
        <v>23</v>
      </c>
      <c r="T40" s="60" t="s">
        <v>24</v>
      </c>
      <c r="U40" s="60" t="s">
        <v>25</v>
      </c>
    </row>
    <row r="41" spans="1:21" ht="41.1" customHeight="1">
      <c r="A41" s="2">
        <v>309</v>
      </c>
      <c r="B41" s="4" t="s">
        <v>56</v>
      </c>
      <c r="C41" s="74" t="s">
        <v>57</v>
      </c>
      <c r="D41" s="43">
        <v>5</v>
      </c>
      <c r="E41" s="64">
        <v>1085.54</v>
      </c>
      <c r="F41" s="64">
        <f>D41*E41</f>
        <v>5427.7</v>
      </c>
      <c r="G41" s="64"/>
      <c r="H41" s="95"/>
      <c r="I41" s="64">
        <f>VLOOKUP($F$41,Tabisr,1)</f>
        <v>3124.36</v>
      </c>
      <c r="J41" s="65">
        <f>F41-I41</f>
        <v>2303.3399999999997</v>
      </c>
      <c r="K41" s="94">
        <f>VLOOKUP($F$41,Tabisr,4)</f>
        <v>0.10879999999999999</v>
      </c>
      <c r="L41" s="64">
        <f>+J41*K41</f>
        <v>250.60339199999996</v>
      </c>
      <c r="M41" s="64">
        <f>VLOOKUP($F$41,Tabisr,3)</f>
        <v>183.45</v>
      </c>
      <c r="N41" s="73">
        <v>0</v>
      </c>
      <c r="O41" s="64">
        <v>0</v>
      </c>
      <c r="P41" s="64">
        <v>0</v>
      </c>
      <c r="Q41" s="64">
        <v>0</v>
      </c>
      <c r="R41" s="64">
        <v>0</v>
      </c>
      <c r="S41" s="64">
        <v>0</v>
      </c>
      <c r="T41" s="49">
        <f>F41+G41+H41-N41+O41-P41-Q41-R41-S41</f>
        <v>5427.7</v>
      </c>
      <c r="U41" s="65">
        <f>T41-G41</f>
        <v>5427.7</v>
      </c>
    </row>
    <row r="42" spans="1:21" ht="41.1" customHeight="1">
      <c r="A42" s="2">
        <v>24</v>
      </c>
      <c r="B42" s="51" t="s">
        <v>58</v>
      </c>
      <c r="C42" s="74" t="s">
        <v>59</v>
      </c>
      <c r="D42" s="43">
        <v>5</v>
      </c>
      <c r="E42" s="64">
        <v>760.53</v>
      </c>
      <c r="F42" s="64">
        <f>D42*E42</f>
        <v>3802.6499999999996</v>
      </c>
      <c r="G42" s="64"/>
      <c r="H42" s="95"/>
      <c r="I42" s="64">
        <f>VLOOKUP($F$42,Tabisr,1)</f>
        <v>3124.36</v>
      </c>
      <c r="J42" s="65">
        <f>+F42-I42</f>
        <v>678.28999999999951</v>
      </c>
      <c r="K42" s="94">
        <f>VLOOKUP($F$42,Tabisr,4)</f>
        <v>0.10879999999999999</v>
      </c>
      <c r="L42" s="64">
        <f>+J42*K42</f>
        <v>73.797951999999938</v>
      </c>
      <c r="M42" s="64">
        <f>VLOOKUP($F$42,Tabisr,3)</f>
        <v>183.45</v>
      </c>
      <c r="N42" s="80">
        <v>0</v>
      </c>
      <c r="O42" s="64">
        <v>0</v>
      </c>
      <c r="P42" s="64">
        <v>0</v>
      </c>
      <c r="Q42" s="64">
        <v>0</v>
      </c>
      <c r="R42" s="64">
        <v>0</v>
      </c>
      <c r="S42" s="64">
        <v>0</v>
      </c>
      <c r="T42" s="49">
        <f t="shared" ref="T42" si="32">F42+G42+H42-N42+O42-P42-Q42-R42-S42</f>
        <v>3802.6499999999996</v>
      </c>
      <c r="U42" s="65">
        <f t="shared" ref="U42" si="33">T42-G42</f>
        <v>3802.6499999999996</v>
      </c>
    </row>
    <row r="43" spans="1:21" ht="41.1" customHeight="1">
      <c r="A43" s="2">
        <v>25</v>
      </c>
      <c r="B43" s="51" t="s">
        <v>60</v>
      </c>
      <c r="C43" s="137" t="s">
        <v>61</v>
      </c>
      <c r="D43" s="43">
        <v>5</v>
      </c>
      <c r="E43" s="64">
        <v>760.53</v>
      </c>
      <c r="F43" s="64">
        <f>D43*E43</f>
        <v>3802.6499999999996</v>
      </c>
      <c r="G43" s="64"/>
      <c r="H43" s="95"/>
      <c r="I43" s="64">
        <f>VLOOKUP($F$43,Tabisr,1)</f>
        <v>3124.36</v>
      </c>
      <c r="J43" s="65">
        <f>+F43-I43</f>
        <v>678.28999999999951</v>
      </c>
      <c r="K43" s="94">
        <f>VLOOKUP($F$43,Tabisr,4)</f>
        <v>0.10879999999999999</v>
      </c>
      <c r="L43" s="64">
        <f>+J43*K43</f>
        <v>73.797951999999938</v>
      </c>
      <c r="M43" s="64">
        <f>VLOOKUP($F$43,Tabisr,3)</f>
        <v>183.45</v>
      </c>
      <c r="N43" s="80">
        <v>0</v>
      </c>
      <c r="O43" s="64">
        <v>0</v>
      </c>
      <c r="P43" s="64">
        <v>0</v>
      </c>
      <c r="Q43" s="64">
        <v>0</v>
      </c>
      <c r="R43" s="64">
        <v>0</v>
      </c>
      <c r="S43" s="64">
        <v>0</v>
      </c>
      <c r="T43" s="49">
        <f t="shared" ref="T43" si="34">F43+G43+H43-N43+O43-P43-Q43-R43-S43</f>
        <v>3802.6499999999996</v>
      </c>
      <c r="U43" s="65">
        <f t="shared" ref="U43" si="35">T43-G43</f>
        <v>3802.6499999999996</v>
      </c>
    </row>
    <row r="44" spans="1:21" ht="41.1" customHeight="1">
      <c r="A44" s="2">
        <v>26</v>
      </c>
      <c r="B44" s="4" t="s">
        <v>62</v>
      </c>
      <c r="C44" s="137" t="s">
        <v>63</v>
      </c>
      <c r="D44" s="43">
        <v>5</v>
      </c>
      <c r="E44" s="64">
        <v>477.05</v>
      </c>
      <c r="F44" s="64">
        <f>D44*E44</f>
        <v>2385.25</v>
      </c>
      <c r="G44" s="64"/>
      <c r="H44" s="100"/>
      <c r="I44" s="64">
        <f>VLOOKUP($F$44,Tabisr,1)</f>
        <v>368.11</v>
      </c>
      <c r="J44" s="65">
        <f>+F44-I44</f>
        <v>2017.1399999999999</v>
      </c>
      <c r="K44" s="94">
        <f>VLOOKUP($F$44,Tabisr,4)</f>
        <v>6.4000000000000001E-2</v>
      </c>
      <c r="L44" s="64">
        <f>+J44*K44</f>
        <v>129.09696</v>
      </c>
      <c r="M44" s="64">
        <f>VLOOKUP($F$44,Tabisr,3)</f>
        <v>7.05</v>
      </c>
      <c r="N44" s="80">
        <v>0</v>
      </c>
      <c r="O44" s="64">
        <v>0</v>
      </c>
      <c r="P44" s="64">
        <v>0</v>
      </c>
      <c r="Q44" s="64">
        <v>0</v>
      </c>
      <c r="R44" s="64">
        <v>0</v>
      </c>
      <c r="S44" s="64">
        <v>0</v>
      </c>
      <c r="T44" s="49">
        <f t="shared" ref="T44" si="36">F44+G44+H44-N44+O44-P44-Q44-R44-S44</f>
        <v>2385.25</v>
      </c>
      <c r="U44" s="65">
        <f t="shared" ref="U44" si="37">T44-G44</f>
        <v>2385.25</v>
      </c>
    </row>
    <row r="45" spans="1:21" ht="41.1" customHeight="1">
      <c r="A45" s="40">
        <v>327</v>
      </c>
      <c r="B45" s="41" t="s">
        <v>64</v>
      </c>
      <c r="C45" s="77" t="s">
        <v>54</v>
      </c>
      <c r="D45" s="43">
        <v>5</v>
      </c>
      <c r="E45" s="71">
        <v>303.08999999999997</v>
      </c>
      <c r="F45" s="71">
        <f>D45*E45</f>
        <v>1515.4499999999998</v>
      </c>
      <c r="G45" s="44"/>
      <c r="H45" s="44"/>
      <c r="I45" s="71">
        <f>VLOOKUP($F$45,Tabisr,1)</f>
        <v>368.11</v>
      </c>
      <c r="J45" s="96">
        <f>+F45-I45</f>
        <v>1147.3399999999997</v>
      </c>
      <c r="K45" s="97">
        <f>VLOOKUP($F$45,Tabisr,4)</f>
        <v>6.4000000000000001E-2</v>
      </c>
      <c r="L45" s="71">
        <f>+J45*K45</f>
        <v>73.429759999999987</v>
      </c>
      <c r="M45" s="71">
        <f>VLOOKUP($F$45,Tabisr,3)</f>
        <v>7.05</v>
      </c>
      <c r="N45" s="98">
        <v>0</v>
      </c>
      <c r="O45" s="71">
        <v>0</v>
      </c>
      <c r="P45" s="71">
        <v>0</v>
      </c>
      <c r="Q45" s="71">
        <v>0</v>
      </c>
      <c r="R45" s="71">
        <v>0</v>
      </c>
      <c r="S45" s="71">
        <v>0</v>
      </c>
      <c r="T45" s="45">
        <f t="shared" ref="T45" si="38">F45+G45+H45-N45+O45-P45-Q45-R45-S45</f>
        <v>1515.4499999999998</v>
      </c>
      <c r="U45" s="96">
        <f t="shared" ref="U45" si="39">T45-G45</f>
        <v>1515.4499999999998</v>
      </c>
    </row>
    <row r="46" spans="1:21" ht="12.75">
      <c r="A46" s="52"/>
      <c r="B46" s="53"/>
      <c r="C46" s="54"/>
      <c r="D46" s="52"/>
      <c r="E46" s="52"/>
      <c r="F46" s="58">
        <f>SUM(F41:F45)</f>
        <v>16933.699999999997</v>
      </c>
      <c r="G46" s="58">
        <f>SUM(G41:G45)</f>
        <v>0</v>
      </c>
      <c r="H46" s="58">
        <f>SUM(H41:H45)</f>
        <v>0</v>
      </c>
      <c r="I46" s="58"/>
      <c r="J46" s="58"/>
      <c r="K46" s="58"/>
      <c r="L46" s="58"/>
      <c r="M46" s="58"/>
      <c r="N46" s="91">
        <f>SUM(N41:N45)</f>
        <v>0</v>
      </c>
      <c r="O46" s="58">
        <f t="shared" ref="O46:U46" si="40">SUM(O41:O45)</f>
        <v>0</v>
      </c>
      <c r="P46" s="58">
        <f t="shared" si="40"/>
        <v>0</v>
      </c>
      <c r="Q46" s="58">
        <f t="shared" si="40"/>
        <v>0</v>
      </c>
      <c r="R46" s="58">
        <f t="shared" si="40"/>
        <v>0</v>
      </c>
      <c r="S46" s="58">
        <f t="shared" si="40"/>
        <v>0</v>
      </c>
      <c r="T46" s="58">
        <f t="shared" si="40"/>
        <v>16933.699999999997</v>
      </c>
      <c r="U46" s="58">
        <f t="shared" si="40"/>
        <v>16933.699999999997</v>
      </c>
    </row>
    <row r="47" spans="1:21">
      <c r="A47" s="52"/>
      <c r="B47" s="53"/>
      <c r="C47" s="54"/>
      <c r="D47" s="52"/>
      <c r="E47" s="52"/>
      <c r="F47" s="59"/>
      <c r="G47" s="59"/>
      <c r="H47" s="59"/>
      <c r="I47" s="59"/>
      <c r="J47" s="59"/>
      <c r="K47" s="59"/>
      <c r="L47" s="59"/>
      <c r="M47" s="59"/>
      <c r="N47" s="92"/>
      <c r="O47" s="59"/>
      <c r="P47" s="59"/>
      <c r="Q47" s="59"/>
      <c r="R47" s="59"/>
      <c r="S47" s="59"/>
      <c r="T47" s="59"/>
      <c r="U47" s="59"/>
    </row>
    <row r="48" spans="1:21">
      <c r="A48" s="52"/>
      <c r="B48" s="53"/>
      <c r="C48" s="54"/>
      <c r="D48" s="52"/>
      <c r="E48" s="52"/>
      <c r="F48" s="59"/>
      <c r="G48" s="59"/>
      <c r="H48" s="59"/>
      <c r="I48" s="59"/>
      <c r="J48" s="59"/>
      <c r="K48" s="59"/>
      <c r="L48" s="59"/>
      <c r="M48" s="59"/>
      <c r="N48" s="92"/>
      <c r="O48" s="59"/>
      <c r="P48" s="59"/>
      <c r="Q48" s="59"/>
      <c r="R48" s="59"/>
      <c r="S48" s="59"/>
      <c r="T48" s="59"/>
      <c r="U48" s="59"/>
    </row>
    <row r="49" spans="1:21" ht="12.75">
      <c r="A49" s="206" t="s">
        <v>65</v>
      </c>
      <c r="B49" s="207"/>
      <c r="C49" s="207"/>
      <c r="D49" s="207"/>
      <c r="E49" s="207"/>
      <c r="F49" s="207"/>
      <c r="G49" s="207"/>
      <c r="H49" s="207"/>
      <c r="I49" s="207"/>
      <c r="J49" s="207"/>
      <c r="K49" s="207"/>
      <c r="L49" s="207"/>
      <c r="M49" s="207"/>
      <c r="N49" s="207"/>
      <c r="O49" s="207"/>
      <c r="P49" s="207"/>
      <c r="Q49" s="207"/>
      <c r="R49" s="207"/>
      <c r="S49" s="207"/>
      <c r="T49" s="207"/>
      <c r="U49" s="207"/>
    </row>
    <row r="50" spans="1:21" ht="33.950000000000003" customHeight="1">
      <c r="A50" s="60" t="s">
        <v>4</v>
      </c>
      <c r="B50" s="61" t="s">
        <v>5</v>
      </c>
      <c r="C50" s="60" t="s">
        <v>6</v>
      </c>
      <c r="D50" s="60" t="s">
        <v>8</v>
      </c>
      <c r="E50" s="60" t="s">
        <v>9</v>
      </c>
      <c r="F50" s="60" t="s">
        <v>10</v>
      </c>
      <c r="G50" s="60" t="s">
        <v>11</v>
      </c>
      <c r="H50" s="60" t="s">
        <v>12</v>
      </c>
      <c r="I50" s="93" t="s">
        <v>13</v>
      </c>
      <c r="J50" s="93" t="s">
        <v>14</v>
      </c>
      <c r="K50" s="93" t="s">
        <v>15</v>
      </c>
      <c r="L50" s="93" t="s">
        <v>16</v>
      </c>
      <c r="M50" s="60" t="s">
        <v>17</v>
      </c>
      <c r="N50" s="60" t="s">
        <v>18</v>
      </c>
      <c r="O50" s="60" t="s">
        <v>19</v>
      </c>
      <c r="P50" s="60" t="s">
        <v>20</v>
      </c>
      <c r="Q50" s="60" t="s">
        <v>21</v>
      </c>
      <c r="R50" s="60" t="s">
        <v>22</v>
      </c>
      <c r="S50" s="60" t="s">
        <v>23</v>
      </c>
      <c r="T50" s="60" t="s">
        <v>24</v>
      </c>
      <c r="U50" s="60" t="s">
        <v>25</v>
      </c>
    </row>
    <row r="51" spans="1:21" ht="39" customHeight="1">
      <c r="A51" s="2">
        <v>200</v>
      </c>
      <c r="B51" s="4" t="s">
        <v>66</v>
      </c>
      <c r="C51" s="74" t="s">
        <v>67</v>
      </c>
      <c r="D51" s="43">
        <v>5</v>
      </c>
      <c r="E51" s="64">
        <v>857.35950000000003</v>
      </c>
      <c r="F51" s="64">
        <f>D51*E51</f>
        <v>4286.7975000000006</v>
      </c>
      <c r="G51" s="48"/>
      <c r="H51" s="48"/>
      <c r="I51" s="64">
        <f>VLOOKUP($F$51,Tabisr,1)</f>
        <v>3124.36</v>
      </c>
      <c r="J51" s="65">
        <f>+F51-I51</f>
        <v>1162.4375000000005</v>
      </c>
      <c r="K51" s="94">
        <f>VLOOKUP($F$51,Tabisr,4)</f>
        <v>0.10879999999999999</v>
      </c>
      <c r="L51" s="64">
        <f>+J51*K51</f>
        <v>126.47320000000005</v>
      </c>
      <c r="M51" s="64">
        <f>VLOOKUP($F$51,Tabisr,3)</f>
        <v>183.45</v>
      </c>
      <c r="N51" s="73"/>
      <c r="O51" s="64">
        <v>0</v>
      </c>
      <c r="P51" s="48">
        <v>0</v>
      </c>
      <c r="Q51" s="48">
        <v>0</v>
      </c>
      <c r="R51" s="48">
        <v>0</v>
      </c>
      <c r="S51" s="48">
        <v>0</v>
      </c>
      <c r="T51" s="49">
        <f>F51+G51+H51-N51+O51-P51-Q51-R51-S51</f>
        <v>4286.7975000000006</v>
      </c>
      <c r="U51" s="65">
        <f>T51-G51</f>
        <v>4286.7975000000006</v>
      </c>
    </row>
    <row r="52" spans="1:21" ht="39" customHeight="1">
      <c r="A52" s="2">
        <v>30</v>
      </c>
      <c r="B52" s="4" t="s">
        <v>68</v>
      </c>
      <c r="C52" s="74" t="s">
        <v>54</v>
      </c>
      <c r="D52" s="43">
        <v>5</v>
      </c>
      <c r="E52" s="64">
        <v>303.09399999999999</v>
      </c>
      <c r="F52" s="64">
        <f>D52*E52</f>
        <v>1515.47</v>
      </c>
      <c r="G52" s="64"/>
      <c r="H52" s="64"/>
      <c r="I52" s="64">
        <f>VLOOKUP($F$52,Tabisr,1)</f>
        <v>368.11</v>
      </c>
      <c r="J52" s="65">
        <f>+F52-I52</f>
        <v>1147.3600000000001</v>
      </c>
      <c r="K52" s="94">
        <f>VLOOKUP($F$52,Tabisr,4)</f>
        <v>6.4000000000000001E-2</v>
      </c>
      <c r="L52" s="64">
        <f>+J52*K52</f>
        <v>73.43104000000001</v>
      </c>
      <c r="M52" s="64">
        <f>VLOOKUP($F$52,Tabisr,3)</f>
        <v>7.05</v>
      </c>
      <c r="N52" s="98"/>
      <c r="O52" s="64">
        <v>0</v>
      </c>
      <c r="P52" s="64">
        <v>0</v>
      </c>
      <c r="Q52" s="64">
        <v>0</v>
      </c>
      <c r="R52" s="64">
        <v>0</v>
      </c>
      <c r="S52" s="64">
        <v>0</v>
      </c>
      <c r="T52" s="49">
        <f t="shared" ref="T52" si="41">F52+G52+H52-N52+O52-P52-Q52-R52-S52</f>
        <v>1515.47</v>
      </c>
      <c r="U52" s="65">
        <f t="shared" ref="U52" si="42">T52-G52</f>
        <v>1515.47</v>
      </c>
    </row>
    <row r="53" spans="1:21" ht="12.75">
      <c r="A53" s="52"/>
      <c r="B53" s="53"/>
      <c r="C53" s="54"/>
      <c r="D53" s="56"/>
      <c r="E53" s="57"/>
      <c r="F53" s="67">
        <f>SUM(F51:F52)</f>
        <v>5802.2675000000008</v>
      </c>
      <c r="G53" s="67">
        <f>SUM(G51:G52)</f>
        <v>0</v>
      </c>
      <c r="H53" s="67">
        <f>SUM(H51:H52)</f>
        <v>0</v>
      </c>
      <c r="I53" s="67"/>
      <c r="J53" s="67"/>
      <c r="K53" s="67"/>
      <c r="L53" s="67"/>
      <c r="M53" s="67"/>
      <c r="N53" s="75">
        <f t="shared" ref="N53:U53" si="43">SUM(N51:N52)</f>
        <v>0</v>
      </c>
      <c r="O53" s="67">
        <f t="shared" si="43"/>
        <v>0</v>
      </c>
      <c r="P53" s="67">
        <f t="shared" si="43"/>
        <v>0</v>
      </c>
      <c r="Q53" s="67">
        <f t="shared" si="43"/>
        <v>0</v>
      </c>
      <c r="R53" s="67">
        <f t="shared" si="43"/>
        <v>0</v>
      </c>
      <c r="S53" s="67">
        <f t="shared" si="43"/>
        <v>0</v>
      </c>
      <c r="T53" s="67">
        <f t="shared" si="43"/>
        <v>5802.2675000000008</v>
      </c>
      <c r="U53" s="67">
        <f t="shared" si="43"/>
        <v>5802.2675000000008</v>
      </c>
    </row>
    <row r="54" spans="1:21">
      <c r="A54" s="52"/>
      <c r="B54" s="53"/>
      <c r="C54" s="54"/>
      <c r="D54" s="56"/>
      <c r="E54" s="57"/>
      <c r="F54" s="68"/>
      <c r="G54" s="68"/>
      <c r="H54" s="68"/>
      <c r="I54" s="68"/>
      <c r="J54" s="68"/>
      <c r="K54" s="68"/>
      <c r="L54" s="68"/>
      <c r="M54" s="68"/>
      <c r="N54" s="76"/>
      <c r="O54" s="68"/>
      <c r="P54" s="68"/>
      <c r="Q54" s="68"/>
      <c r="R54" s="68"/>
      <c r="S54" s="68"/>
      <c r="T54" s="68"/>
      <c r="U54" s="68"/>
    </row>
    <row r="55" spans="1:21">
      <c r="A55" s="52"/>
      <c r="B55" s="78"/>
      <c r="C55" s="54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101"/>
      <c r="O55" s="52"/>
      <c r="P55" s="52"/>
      <c r="Q55" s="107"/>
      <c r="R55" s="52"/>
      <c r="S55" s="52"/>
      <c r="T55" s="52"/>
      <c r="U55" s="52"/>
    </row>
    <row r="56" spans="1:21" ht="12.75">
      <c r="A56" s="206" t="s">
        <v>69</v>
      </c>
      <c r="B56" s="207"/>
      <c r="C56" s="207"/>
      <c r="D56" s="207"/>
      <c r="E56" s="207"/>
      <c r="F56" s="207"/>
      <c r="G56" s="207"/>
      <c r="H56" s="207"/>
      <c r="I56" s="207"/>
      <c r="J56" s="207"/>
      <c r="K56" s="207"/>
      <c r="L56" s="207"/>
      <c r="M56" s="207"/>
      <c r="N56" s="207"/>
      <c r="O56" s="207"/>
      <c r="P56" s="207"/>
      <c r="Q56" s="207"/>
      <c r="R56" s="207"/>
      <c r="S56" s="207"/>
      <c r="T56" s="207"/>
      <c r="U56" s="207"/>
    </row>
    <row r="57" spans="1:21" ht="25.5">
      <c r="A57" s="60" t="s">
        <v>4</v>
      </c>
      <c r="B57" s="61" t="s">
        <v>5</v>
      </c>
      <c r="C57" s="60" t="s">
        <v>6</v>
      </c>
      <c r="D57" s="60" t="s">
        <v>8</v>
      </c>
      <c r="E57" s="60" t="s">
        <v>9</v>
      </c>
      <c r="F57" s="60" t="s">
        <v>10</v>
      </c>
      <c r="G57" s="60" t="s">
        <v>11</v>
      </c>
      <c r="H57" s="60" t="s">
        <v>12</v>
      </c>
      <c r="I57" s="93" t="s">
        <v>13</v>
      </c>
      <c r="J57" s="93" t="s">
        <v>14</v>
      </c>
      <c r="K57" s="93" t="s">
        <v>15</v>
      </c>
      <c r="L57" s="93" t="s">
        <v>16</v>
      </c>
      <c r="M57" s="60" t="s">
        <v>17</v>
      </c>
      <c r="N57" s="60" t="s">
        <v>18</v>
      </c>
      <c r="O57" s="60" t="s">
        <v>19</v>
      </c>
      <c r="P57" s="60" t="s">
        <v>20</v>
      </c>
      <c r="Q57" s="60" t="s">
        <v>21</v>
      </c>
      <c r="R57" s="60" t="s">
        <v>22</v>
      </c>
      <c r="S57" s="60" t="s">
        <v>23</v>
      </c>
      <c r="T57" s="60" t="s">
        <v>24</v>
      </c>
      <c r="U57" s="60" t="s">
        <v>25</v>
      </c>
    </row>
    <row r="58" spans="1:21" ht="39.950000000000003" customHeight="1">
      <c r="A58" s="2">
        <v>32</v>
      </c>
      <c r="B58" s="4" t="s">
        <v>70</v>
      </c>
      <c r="C58" s="74" t="s">
        <v>71</v>
      </c>
      <c r="D58" s="43">
        <v>5</v>
      </c>
      <c r="E58" s="79">
        <v>1085.5425</v>
      </c>
      <c r="F58" s="80">
        <f>E58*D58</f>
        <v>5427.7124999999996</v>
      </c>
      <c r="G58" s="2"/>
      <c r="H58" s="2"/>
      <c r="I58" s="64">
        <f>VLOOKUP($F$58,Tabisr,1)</f>
        <v>3124.36</v>
      </c>
      <c r="J58" s="65">
        <f>+F58-I58</f>
        <v>2303.3524999999995</v>
      </c>
      <c r="K58" s="94">
        <f>VLOOKUP($F$58,Tabisr,4)</f>
        <v>0.10879999999999999</v>
      </c>
      <c r="L58" s="64">
        <f>+J58*K58</f>
        <v>250.60475199999993</v>
      </c>
      <c r="M58" s="64">
        <f>VLOOKUP($F$58,Tabisr,3)</f>
        <v>183.45</v>
      </c>
      <c r="N58" s="73"/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49">
        <f>F58+G58+H58-N58+O58-P58-Q58-R58-S58</f>
        <v>5427.7124999999996</v>
      </c>
      <c r="U58" s="65">
        <f>T58-G58</f>
        <v>5427.7124999999996</v>
      </c>
    </row>
    <row r="59" spans="1:21" ht="39.950000000000003" customHeight="1">
      <c r="A59" s="2">
        <v>33</v>
      </c>
      <c r="B59" s="4" t="s">
        <v>72</v>
      </c>
      <c r="C59" s="74" t="s">
        <v>73</v>
      </c>
      <c r="D59" s="43">
        <v>5</v>
      </c>
      <c r="E59" s="64">
        <v>359.09899999999999</v>
      </c>
      <c r="F59" s="64">
        <f>D59*E59</f>
        <v>1795.4949999999999</v>
      </c>
      <c r="G59" s="64"/>
      <c r="H59" s="100"/>
      <c r="I59" s="64">
        <f>VLOOKUP($F$59,Tabisr,1)</f>
        <v>368.11</v>
      </c>
      <c r="J59" s="65">
        <f>+F59-I59</f>
        <v>1427.3849999999998</v>
      </c>
      <c r="K59" s="94">
        <f>VLOOKUP($F$59,Tabisr,4)</f>
        <v>6.4000000000000001E-2</v>
      </c>
      <c r="L59" s="64">
        <f>+J59*K59</f>
        <v>91.352639999999994</v>
      </c>
      <c r="M59" s="64">
        <f>VLOOKUP($F$59,Tabisr,3)</f>
        <v>7.05</v>
      </c>
      <c r="N59" s="73"/>
      <c r="O59" s="64">
        <v>0</v>
      </c>
      <c r="P59" s="64">
        <v>0</v>
      </c>
      <c r="Q59" s="64">
        <v>0</v>
      </c>
      <c r="R59" s="64">
        <v>0</v>
      </c>
      <c r="S59" s="64">
        <v>0</v>
      </c>
      <c r="T59" s="49">
        <f t="shared" ref="T59:T71" si="44">F59+G59+H59-N59+O59-P59-Q59-R59-S59</f>
        <v>1795.4949999999999</v>
      </c>
      <c r="U59" s="65">
        <f t="shared" ref="U59:U71" si="45">T59-G59</f>
        <v>1795.4949999999999</v>
      </c>
    </row>
    <row r="60" spans="1:21" ht="39.950000000000003" customHeight="1">
      <c r="A60" s="2">
        <v>50</v>
      </c>
      <c r="B60" s="3" t="s">
        <v>74</v>
      </c>
      <c r="C60" s="224" t="s">
        <v>75</v>
      </c>
      <c r="D60" s="43">
        <v>5</v>
      </c>
      <c r="E60" s="64">
        <v>477.05450000000002</v>
      </c>
      <c r="F60" s="64">
        <f>D60*E60</f>
        <v>2385.2725</v>
      </c>
      <c r="G60" s="64"/>
      <c r="H60" s="100"/>
      <c r="I60" s="64">
        <f>VLOOKUP($F$60,Tabisr,1)</f>
        <v>368.11</v>
      </c>
      <c r="J60" s="65">
        <f>+F60-I60</f>
        <v>2017.1624999999999</v>
      </c>
      <c r="K60" s="94">
        <f>VLOOKUP($F$60,Tabisr,4)</f>
        <v>6.4000000000000001E-2</v>
      </c>
      <c r="L60" s="64">
        <f>+J60*K60</f>
        <v>129.0984</v>
      </c>
      <c r="M60" s="64">
        <f>VLOOKUP($F$60,Tabisr,3)</f>
        <v>7.05</v>
      </c>
      <c r="N60" s="73"/>
      <c r="O60" s="64">
        <v>0</v>
      </c>
      <c r="P60" s="64">
        <v>0</v>
      </c>
      <c r="Q60" s="64">
        <v>0</v>
      </c>
      <c r="R60" s="64">
        <v>0</v>
      </c>
      <c r="S60" s="64">
        <v>0</v>
      </c>
      <c r="T60" s="49">
        <f t="shared" si="44"/>
        <v>2385.2725</v>
      </c>
      <c r="U60" s="65">
        <f t="shared" si="45"/>
        <v>2385.2725</v>
      </c>
    </row>
    <row r="61" spans="1:21" ht="39.950000000000003" customHeight="1">
      <c r="A61" s="40">
        <v>213</v>
      </c>
      <c r="B61" s="41" t="s">
        <v>76</v>
      </c>
      <c r="C61" s="77" t="s">
        <v>54</v>
      </c>
      <c r="D61" s="43">
        <v>5</v>
      </c>
      <c r="E61" s="71">
        <v>477.05450000000002</v>
      </c>
      <c r="F61" s="81">
        <f>D61*E61</f>
        <v>2385.2725</v>
      </c>
      <c r="G61" s="81"/>
      <c r="H61" s="81"/>
      <c r="I61" s="71">
        <f>VLOOKUP($F$61,Tabisr,1)</f>
        <v>368.11</v>
      </c>
      <c r="J61" s="96">
        <f>+F61-I61</f>
        <v>2017.1624999999999</v>
      </c>
      <c r="K61" s="97">
        <f>VLOOKUP($F$61,Tabisr,4)</f>
        <v>6.4000000000000001E-2</v>
      </c>
      <c r="L61" s="71">
        <f>+J61*K61</f>
        <v>129.0984</v>
      </c>
      <c r="M61" s="71">
        <f>VLOOKUP($F$61,Tabisr,3)</f>
        <v>7.05</v>
      </c>
      <c r="N61" s="98"/>
      <c r="O61" s="71">
        <v>0</v>
      </c>
      <c r="P61" s="81">
        <v>0</v>
      </c>
      <c r="Q61" s="81">
        <v>0</v>
      </c>
      <c r="R61" s="81">
        <v>0</v>
      </c>
      <c r="S61" s="81">
        <v>0</v>
      </c>
      <c r="T61" s="45">
        <f t="shared" si="44"/>
        <v>2385.2725</v>
      </c>
      <c r="U61" s="71">
        <f t="shared" si="45"/>
        <v>2385.2725</v>
      </c>
    </row>
    <row r="62" spans="1:21" ht="39.950000000000003" customHeight="1">
      <c r="A62" s="40">
        <v>20</v>
      </c>
      <c r="B62" s="69" t="s">
        <v>77</v>
      </c>
      <c r="C62" s="77" t="s">
        <v>78</v>
      </c>
      <c r="D62" s="43">
        <v>5</v>
      </c>
      <c r="E62" s="71">
        <v>359.09</v>
      </c>
      <c r="F62" s="81">
        <f t="shared" ref="F62:F64" si="46">D62*E62</f>
        <v>1795.4499999999998</v>
      </c>
      <c r="G62" s="71"/>
      <c r="H62" s="40"/>
      <c r="I62" s="71"/>
      <c r="J62" s="96"/>
      <c r="K62" s="97"/>
      <c r="L62" s="71"/>
      <c r="M62" s="71"/>
      <c r="N62" s="98"/>
      <c r="O62" s="71">
        <v>0</v>
      </c>
      <c r="P62" s="71">
        <v>0</v>
      </c>
      <c r="Q62" s="71">
        <v>0</v>
      </c>
      <c r="R62" s="71">
        <v>0</v>
      </c>
      <c r="S62" s="71">
        <v>0</v>
      </c>
      <c r="T62" s="45">
        <f t="shared" si="44"/>
        <v>1795.4499999999998</v>
      </c>
      <c r="U62" s="96">
        <f t="shared" si="45"/>
        <v>1795.4499999999998</v>
      </c>
    </row>
    <row r="63" spans="1:21" ht="15.75">
      <c r="A63" s="40"/>
      <c r="B63" s="41" t="s">
        <v>79</v>
      </c>
      <c r="C63" s="77" t="s">
        <v>80</v>
      </c>
      <c r="D63" s="43"/>
      <c r="E63" s="71">
        <v>0</v>
      </c>
      <c r="F63" s="81">
        <f t="shared" si="46"/>
        <v>0</v>
      </c>
      <c r="G63" s="71"/>
      <c r="H63" s="102"/>
      <c r="I63" s="71"/>
      <c r="J63" s="96"/>
      <c r="K63" s="97"/>
      <c r="L63" s="71"/>
      <c r="M63" s="71"/>
      <c r="N63" s="98"/>
      <c r="O63" s="71">
        <v>0</v>
      </c>
      <c r="P63" s="71">
        <v>0</v>
      </c>
      <c r="Q63" s="71"/>
      <c r="R63" s="71">
        <v>0</v>
      </c>
      <c r="S63" s="71">
        <v>0</v>
      </c>
      <c r="T63" s="45">
        <f t="shared" si="44"/>
        <v>0</v>
      </c>
      <c r="U63" s="96">
        <f t="shared" si="45"/>
        <v>0</v>
      </c>
    </row>
    <row r="64" spans="1:21" ht="15.75">
      <c r="A64" s="2"/>
      <c r="B64" s="4" t="s">
        <v>79</v>
      </c>
      <c r="C64" s="74" t="s">
        <v>81</v>
      </c>
      <c r="D64" s="83"/>
      <c r="E64" s="64">
        <v>0</v>
      </c>
      <c r="F64" s="84">
        <f t="shared" si="46"/>
        <v>0</v>
      </c>
      <c r="G64" s="64"/>
      <c r="H64" s="2"/>
      <c r="I64" s="64"/>
      <c r="J64" s="65"/>
      <c r="K64" s="94"/>
      <c r="L64" s="64"/>
      <c r="M64" s="64"/>
      <c r="N64" s="73"/>
      <c r="O64" s="64"/>
      <c r="P64" s="64">
        <v>0</v>
      </c>
      <c r="Q64" s="64">
        <v>0</v>
      </c>
      <c r="R64" s="64">
        <v>0</v>
      </c>
      <c r="S64" s="64">
        <v>0</v>
      </c>
      <c r="T64" s="49">
        <f t="shared" si="44"/>
        <v>0</v>
      </c>
      <c r="U64" s="65">
        <f t="shared" si="45"/>
        <v>0</v>
      </c>
    </row>
    <row r="65" spans="1:21" ht="39.950000000000003" customHeight="1">
      <c r="A65" s="2">
        <v>37</v>
      </c>
      <c r="B65" s="4" t="s">
        <v>82</v>
      </c>
      <c r="C65" s="74" t="s">
        <v>83</v>
      </c>
      <c r="D65" s="43">
        <v>5</v>
      </c>
      <c r="E65" s="64">
        <v>760.53</v>
      </c>
      <c r="F65" s="64">
        <f t="shared" ref="F65:F71" si="47">D65*E65</f>
        <v>3802.6499999999996</v>
      </c>
      <c r="G65" s="64"/>
      <c r="H65" s="95"/>
      <c r="I65" s="64">
        <f>VLOOKUP($F$65,Tabisr,1)</f>
        <v>3124.36</v>
      </c>
      <c r="J65" s="65">
        <f t="shared" ref="J65:J71" si="48">+F65-I65</f>
        <v>678.28999999999951</v>
      </c>
      <c r="K65" s="94">
        <f>VLOOKUP($F$65,Tabisr,4)</f>
        <v>0.10879999999999999</v>
      </c>
      <c r="L65" s="64">
        <f t="shared" ref="L65:L71" si="49">+J65*K65</f>
        <v>73.797951999999938</v>
      </c>
      <c r="M65" s="64">
        <f>VLOOKUP($F$65,Tabisr,3)</f>
        <v>183.45</v>
      </c>
      <c r="N65" s="73"/>
      <c r="O65" s="64">
        <v>0</v>
      </c>
      <c r="P65" s="64">
        <v>0</v>
      </c>
      <c r="Q65" s="64">
        <v>0</v>
      </c>
      <c r="R65" s="64">
        <v>0</v>
      </c>
      <c r="S65" s="64">
        <v>0</v>
      </c>
      <c r="T65" s="49">
        <f t="shared" si="44"/>
        <v>3802.6499999999996</v>
      </c>
      <c r="U65" s="65">
        <f t="shared" si="45"/>
        <v>3802.6499999999996</v>
      </c>
    </row>
    <row r="66" spans="1:21" ht="39.950000000000003" customHeight="1">
      <c r="A66" s="2">
        <v>38</v>
      </c>
      <c r="B66" s="4" t="s">
        <v>84</v>
      </c>
      <c r="C66" s="74" t="s">
        <v>85</v>
      </c>
      <c r="D66" s="43">
        <v>5</v>
      </c>
      <c r="E66" s="64">
        <v>477.05450000000002</v>
      </c>
      <c r="F66" s="64">
        <f t="shared" si="47"/>
        <v>2385.2725</v>
      </c>
      <c r="G66" s="64"/>
      <c r="H66" s="100"/>
      <c r="I66" s="64">
        <f>VLOOKUP($F$66,Tabisr,1)</f>
        <v>368.11</v>
      </c>
      <c r="J66" s="65">
        <f t="shared" si="48"/>
        <v>2017.1624999999999</v>
      </c>
      <c r="K66" s="94">
        <f>VLOOKUP($F$66,Tabisr,4)</f>
        <v>6.4000000000000001E-2</v>
      </c>
      <c r="L66" s="64">
        <f t="shared" si="49"/>
        <v>129.0984</v>
      </c>
      <c r="M66" s="64">
        <f>VLOOKUP($F$66,Tabisr,3)</f>
        <v>7.05</v>
      </c>
      <c r="N66" s="73"/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49">
        <f t="shared" si="44"/>
        <v>2385.2725</v>
      </c>
      <c r="U66" s="65">
        <f t="shared" si="45"/>
        <v>2385.2725</v>
      </c>
    </row>
    <row r="67" spans="1:21" ht="39.950000000000003" customHeight="1">
      <c r="A67" s="2">
        <v>36</v>
      </c>
      <c r="B67" s="4" t="s">
        <v>86</v>
      </c>
      <c r="C67" s="74" t="s">
        <v>87</v>
      </c>
      <c r="D67" s="43">
        <v>5</v>
      </c>
      <c r="E67" s="64">
        <v>477.05450000000002</v>
      </c>
      <c r="F67" s="64">
        <f t="shared" si="47"/>
        <v>2385.2725</v>
      </c>
      <c r="G67" s="64"/>
      <c r="H67" s="100"/>
      <c r="I67" s="64">
        <f>VLOOKUP($F$67,Tabisr,1)</f>
        <v>368.11</v>
      </c>
      <c r="J67" s="65">
        <f t="shared" ref="J67" si="50">+F67-I67</f>
        <v>2017.1624999999999</v>
      </c>
      <c r="K67" s="94">
        <f>VLOOKUP($F$67,Tabisr,4)</f>
        <v>6.4000000000000001E-2</v>
      </c>
      <c r="L67" s="64">
        <f t="shared" ref="L67" si="51">+J67*K67</f>
        <v>129.0984</v>
      </c>
      <c r="M67" s="64">
        <f>VLOOKUP($F$67,Tabisr,3)</f>
        <v>7.05</v>
      </c>
      <c r="N67" s="73"/>
      <c r="O67" s="64">
        <v>0</v>
      </c>
      <c r="P67" s="64">
        <v>0</v>
      </c>
      <c r="Q67" s="64">
        <v>0</v>
      </c>
      <c r="R67" s="64">
        <v>0</v>
      </c>
      <c r="S67" s="64">
        <v>0</v>
      </c>
      <c r="T67" s="49">
        <f t="shared" si="44"/>
        <v>2385.2725</v>
      </c>
      <c r="U67" s="65">
        <f t="shared" si="45"/>
        <v>2385.2725</v>
      </c>
    </row>
    <row r="68" spans="1:21" ht="39.950000000000003" customHeight="1">
      <c r="A68" s="2">
        <v>39</v>
      </c>
      <c r="B68" s="4" t="s">
        <v>88</v>
      </c>
      <c r="C68" s="74" t="s">
        <v>457</v>
      </c>
      <c r="D68" s="43">
        <v>5</v>
      </c>
      <c r="E68" s="64">
        <v>760.53</v>
      </c>
      <c r="F68" s="64">
        <f t="shared" si="47"/>
        <v>3802.6499999999996</v>
      </c>
      <c r="G68" s="64"/>
      <c r="H68" s="100"/>
      <c r="I68" s="64">
        <f>VLOOKUP($F$68,Tabisr,1)</f>
        <v>3124.36</v>
      </c>
      <c r="J68" s="65">
        <f t="shared" si="48"/>
        <v>678.28999999999951</v>
      </c>
      <c r="K68" s="94">
        <f>VLOOKUP($F$68,Tabisr,4)</f>
        <v>0.10879999999999999</v>
      </c>
      <c r="L68" s="64">
        <f t="shared" si="49"/>
        <v>73.797951999999938</v>
      </c>
      <c r="M68" s="64">
        <f>VLOOKUP($F$68,Tabisr,3)</f>
        <v>183.45</v>
      </c>
      <c r="N68" s="73"/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49">
        <f t="shared" si="44"/>
        <v>3802.6499999999996</v>
      </c>
      <c r="U68" s="65">
        <f t="shared" si="45"/>
        <v>3802.6499999999996</v>
      </c>
    </row>
    <row r="69" spans="1:21" ht="39.950000000000003" customHeight="1">
      <c r="A69" s="2">
        <v>40</v>
      </c>
      <c r="B69" s="4" t="s">
        <v>89</v>
      </c>
      <c r="C69" s="74" t="s">
        <v>54</v>
      </c>
      <c r="D69" s="43">
        <v>5</v>
      </c>
      <c r="E69" s="64">
        <v>303.09399999999999</v>
      </c>
      <c r="F69" s="64">
        <f t="shared" si="47"/>
        <v>1515.47</v>
      </c>
      <c r="G69" s="64"/>
      <c r="H69" s="64"/>
      <c r="I69" s="64">
        <f>VLOOKUP($F$69,Tabisr,1)</f>
        <v>368.11</v>
      </c>
      <c r="J69" s="65">
        <f t="shared" si="48"/>
        <v>1147.3600000000001</v>
      </c>
      <c r="K69" s="94">
        <f>VLOOKUP($F$69,Tabisr,4)</f>
        <v>6.4000000000000001E-2</v>
      </c>
      <c r="L69" s="64">
        <f t="shared" si="49"/>
        <v>73.43104000000001</v>
      </c>
      <c r="M69" s="64">
        <f>VLOOKUP($F$69,Tabisr,3)</f>
        <v>7.05</v>
      </c>
      <c r="N69" s="73"/>
      <c r="O69" s="64">
        <v>0</v>
      </c>
      <c r="P69" s="64">
        <v>0</v>
      </c>
      <c r="Q69" s="64">
        <v>0</v>
      </c>
      <c r="R69" s="64">
        <v>0</v>
      </c>
      <c r="S69" s="64">
        <v>0</v>
      </c>
      <c r="T69" s="49">
        <f t="shared" si="44"/>
        <v>1515.47</v>
      </c>
      <c r="U69" s="65">
        <f t="shared" si="45"/>
        <v>1515.47</v>
      </c>
    </row>
    <row r="70" spans="1:21" ht="39.950000000000003" customHeight="1">
      <c r="A70" s="2">
        <v>41</v>
      </c>
      <c r="B70" s="4" t="s">
        <v>90</v>
      </c>
      <c r="C70" s="74" t="s">
        <v>91</v>
      </c>
      <c r="D70" s="43">
        <v>5</v>
      </c>
      <c r="E70" s="64">
        <v>303.09399999999999</v>
      </c>
      <c r="F70" s="64">
        <f t="shared" si="47"/>
        <v>1515.47</v>
      </c>
      <c r="G70" s="64"/>
      <c r="H70" s="64"/>
      <c r="I70" s="64">
        <f>VLOOKUP($F$70,Tabisr,1)</f>
        <v>368.11</v>
      </c>
      <c r="J70" s="65">
        <f t="shared" si="48"/>
        <v>1147.3600000000001</v>
      </c>
      <c r="K70" s="94">
        <f>VLOOKUP($F$70,Tabisr,4)</f>
        <v>6.4000000000000001E-2</v>
      </c>
      <c r="L70" s="64">
        <f t="shared" si="49"/>
        <v>73.43104000000001</v>
      </c>
      <c r="M70" s="64">
        <f>VLOOKUP($F$70,Tabisr,3)</f>
        <v>7.05</v>
      </c>
      <c r="N70" s="73"/>
      <c r="O70" s="64">
        <v>0</v>
      </c>
      <c r="P70" s="64">
        <v>0</v>
      </c>
      <c r="Q70" s="64">
        <v>0</v>
      </c>
      <c r="R70" s="64">
        <v>0</v>
      </c>
      <c r="S70" s="64">
        <v>0</v>
      </c>
      <c r="T70" s="49">
        <f t="shared" si="44"/>
        <v>1515.47</v>
      </c>
      <c r="U70" s="65">
        <f t="shared" si="45"/>
        <v>1515.47</v>
      </c>
    </row>
    <row r="71" spans="1:21" ht="39.950000000000003" customHeight="1">
      <c r="A71" s="2">
        <v>43</v>
      </c>
      <c r="B71" s="4" t="s">
        <v>92</v>
      </c>
      <c r="C71" s="74" t="s">
        <v>54</v>
      </c>
      <c r="D71" s="43">
        <v>5</v>
      </c>
      <c r="E71" s="64">
        <v>303.09399999999999</v>
      </c>
      <c r="F71" s="64">
        <f t="shared" si="47"/>
        <v>1515.47</v>
      </c>
      <c r="G71" s="48"/>
      <c r="H71" s="48"/>
      <c r="I71" s="64">
        <f>VLOOKUP($F$71,Tabisr,1)</f>
        <v>368.11</v>
      </c>
      <c r="J71" s="65">
        <f t="shared" si="48"/>
        <v>1147.3600000000001</v>
      </c>
      <c r="K71" s="94">
        <f>VLOOKUP($F$71,Tabisr,4)</f>
        <v>6.4000000000000001E-2</v>
      </c>
      <c r="L71" s="64">
        <f t="shared" si="49"/>
        <v>73.43104000000001</v>
      </c>
      <c r="M71" s="64">
        <f>VLOOKUP($F$71,Tabisr,3)</f>
        <v>7.05</v>
      </c>
      <c r="N71" s="73"/>
      <c r="O71" s="64">
        <v>0</v>
      </c>
      <c r="P71" s="64">
        <v>0</v>
      </c>
      <c r="Q71" s="64">
        <v>0</v>
      </c>
      <c r="R71" s="64">
        <v>0</v>
      </c>
      <c r="S71" s="64">
        <v>0</v>
      </c>
      <c r="T71" s="49">
        <f t="shared" si="44"/>
        <v>1515.47</v>
      </c>
      <c r="U71" s="65">
        <f t="shared" si="45"/>
        <v>1515.47</v>
      </c>
    </row>
    <row r="72" spans="1:21" ht="12.75">
      <c r="A72" s="52"/>
      <c r="B72" s="53"/>
      <c r="C72" s="54"/>
      <c r="D72" s="52"/>
      <c r="E72" s="52"/>
      <c r="F72" s="58">
        <f>SUM(F58:F71)</f>
        <v>30711.457500000004</v>
      </c>
      <c r="G72" s="58">
        <f>SUM(G58:G71)</f>
        <v>0</v>
      </c>
      <c r="H72" s="58">
        <f>SUM(H58:H71)</f>
        <v>0</v>
      </c>
      <c r="I72" s="58"/>
      <c r="J72" s="58"/>
      <c r="K72" s="58"/>
      <c r="L72" s="58"/>
      <c r="M72" s="58"/>
      <c r="N72" s="58">
        <f t="shared" ref="N72:U72" si="52">SUM(N58:N71)</f>
        <v>0</v>
      </c>
      <c r="O72" s="58">
        <f t="shared" si="52"/>
        <v>0</v>
      </c>
      <c r="P72" s="58">
        <f t="shared" si="52"/>
        <v>0</v>
      </c>
      <c r="Q72" s="58">
        <f t="shared" si="52"/>
        <v>0</v>
      </c>
      <c r="R72" s="58">
        <f t="shared" si="52"/>
        <v>0</v>
      </c>
      <c r="S72" s="58">
        <f t="shared" si="52"/>
        <v>0</v>
      </c>
      <c r="T72" s="58">
        <f t="shared" si="52"/>
        <v>30711.457500000004</v>
      </c>
      <c r="U72" s="58">
        <f t="shared" si="52"/>
        <v>30711.457500000004</v>
      </c>
    </row>
    <row r="73" spans="1:21">
      <c r="A73" s="52"/>
      <c r="B73" s="53"/>
      <c r="C73" s="54"/>
      <c r="D73" s="52"/>
      <c r="E73" s="52"/>
      <c r="F73" s="59"/>
      <c r="G73" s="59"/>
      <c r="H73" s="59"/>
      <c r="I73" s="59"/>
      <c r="J73" s="59"/>
      <c r="K73" s="59"/>
      <c r="L73" s="59"/>
      <c r="M73" s="59"/>
      <c r="N73" s="92"/>
      <c r="O73" s="59"/>
      <c r="P73" s="59"/>
      <c r="Q73" s="59"/>
      <c r="R73" s="59"/>
      <c r="S73" s="59"/>
      <c r="T73" s="59"/>
      <c r="U73" s="59"/>
    </row>
    <row r="74" spans="1:21">
      <c r="A74" s="52"/>
      <c r="B74" s="53"/>
      <c r="C74" s="54"/>
      <c r="D74" s="52"/>
      <c r="E74" s="52"/>
      <c r="F74" s="59"/>
      <c r="G74" s="59"/>
      <c r="H74" s="59"/>
      <c r="I74" s="59"/>
      <c r="J74" s="59"/>
      <c r="K74" s="59"/>
      <c r="L74" s="59"/>
      <c r="M74" s="59"/>
      <c r="N74" s="92"/>
      <c r="O74" s="59"/>
      <c r="P74" s="59"/>
      <c r="Q74" s="59"/>
      <c r="R74" s="59"/>
      <c r="S74" s="59"/>
      <c r="T74" s="59"/>
      <c r="U74" s="59"/>
    </row>
    <row r="75" spans="1:21" ht="12.75">
      <c r="A75" s="206" t="s">
        <v>93</v>
      </c>
      <c r="B75" s="207"/>
      <c r="C75" s="207"/>
      <c r="D75" s="207"/>
      <c r="E75" s="207"/>
      <c r="F75" s="207"/>
      <c r="G75" s="207"/>
      <c r="H75" s="207"/>
      <c r="I75" s="207"/>
      <c r="J75" s="207"/>
      <c r="K75" s="207"/>
      <c r="L75" s="207"/>
      <c r="M75" s="207"/>
      <c r="N75" s="207"/>
      <c r="O75" s="207"/>
      <c r="P75" s="207"/>
      <c r="Q75" s="207"/>
      <c r="R75" s="207"/>
      <c r="S75" s="207"/>
      <c r="T75" s="207"/>
      <c r="U75" s="207"/>
    </row>
    <row r="76" spans="1:21" ht="36" customHeight="1">
      <c r="A76" s="60" t="s">
        <v>4</v>
      </c>
      <c r="B76" s="61" t="s">
        <v>5</v>
      </c>
      <c r="C76" s="60" t="s">
        <v>6</v>
      </c>
      <c r="D76" s="60" t="s">
        <v>8</v>
      </c>
      <c r="E76" s="60" t="s">
        <v>9</v>
      </c>
      <c r="F76" s="60" t="s">
        <v>10</v>
      </c>
      <c r="G76" s="60" t="s">
        <v>11</v>
      </c>
      <c r="H76" s="60" t="s">
        <v>12</v>
      </c>
      <c r="I76" s="93" t="s">
        <v>13</v>
      </c>
      <c r="J76" s="93" t="s">
        <v>14</v>
      </c>
      <c r="K76" s="93" t="s">
        <v>15</v>
      </c>
      <c r="L76" s="93" t="s">
        <v>16</v>
      </c>
      <c r="M76" s="60" t="s">
        <v>17</v>
      </c>
      <c r="N76" s="60" t="s">
        <v>18</v>
      </c>
      <c r="O76" s="60" t="s">
        <v>19</v>
      </c>
      <c r="P76" s="60" t="s">
        <v>20</v>
      </c>
      <c r="Q76" s="60" t="s">
        <v>21</v>
      </c>
      <c r="R76" s="60" t="s">
        <v>22</v>
      </c>
      <c r="S76" s="60" t="s">
        <v>23</v>
      </c>
      <c r="T76" s="60" t="s">
        <v>24</v>
      </c>
      <c r="U76" s="60" t="s">
        <v>25</v>
      </c>
    </row>
    <row r="77" spans="1:21" ht="41.1" customHeight="1">
      <c r="A77" s="108">
        <v>44</v>
      </c>
      <c r="B77" s="51" t="s">
        <v>94</v>
      </c>
      <c r="C77" s="137" t="s">
        <v>93</v>
      </c>
      <c r="D77" s="43">
        <v>5</v>
      </c>
      <c r="E77" s="48">
        <v>760.52949999999998</v>
      </c>
      <c r="F77" s="48">
        <f>D77*E77</f>
        <v>3802.6475</v>
      </c>
      <c r="G77" s="48"/>
      <c r="H77" s="115"/>
      <c r="I77" s="64">
        <f>VLOOKUP($F$77,Tabisr,1)</f>
        <v>3124.36</v>
      </c>
      <c r="J77" s="49">
        <f>+F77-I77</f>
        <v>678.28749999999991</v>
      </c>
      <c r="K77" s="94">
        <f>VLOOKUP($F$77,Tabisr,4)</f>
        <v>0.10879999999999999</v>
      </c>
      <c r="L77" s="48">
        <f>+J77*K77</f>
        <v>73.797679999999986</v>
      </c>
      <c r="M77" s="64">
        <f>VLOOKUP($F$77,Tabisr,3)</f>
        <v>183.45</v>
      </c>
      <c r="N77" s="90">
        <v>0</v>
      </c>
      <c r="O77" s="64">
        <v>0</v>
      </c>
      <c r="P77" s="48">
        <v>0</v>
      </c>
      <c r="Q77" s="48">
        <v>0</v>
      </c>
      <c r="R77" s="48">
        <v>0</v>
      </c>
      <c r="S77" s="48">
        <v>0</v>
      </c>
      <c r="T77" s="49">
        <f>F77+G77+H77-N77+O77-P77-Q77-R77-S77</f>
        <v>3802.6475</v>
      </c>
      <c r="U77" s="49">
        <f>T77-G77</f>
        <v>3802.6475</v>
      </c>
    </row>
    <row r="78" spans="1:21" ht="41.1" customHeight="1">
      <c r="A78" s="108">
        <v>339</v>
      </c>
      <c r="B78" s="51" t="s">
        <v>426</v>
      </c>
      <c r="C78" s="137" t="s">
        <v>427</v>
      </c>
      <c r="D78" s="43">
        <v>5</v>
      </c>
      <c r="E78" s="48">
        <v>359.09899999999999</v>
      </c>
      <c r="F78" s="48">
        <f>D78*E78</f>
        <v>1795.4949999999999</v>
      </c>
      <c r="G78" s="48"/>
      <c r="H78" s="115"/>
      <c r="I78" s="64"/>
      <c r="J78" s="49"/>
      <c r="K78" s="94"/>
      <c r="L78" s="48"/>
      <c r="M78" s="64"/>
      <c r="N78" s="90"/>
      <c r="O78" s="64"/>
      <c r="P78" s="48"/>
      <c r="Q78" s="48"/>
      <c r="R78" s="48"/>
      <c r="S78" s="48"/>
      <c r="T78" s="49">
        <f>F78+G78+H78-N78+O78-P78-Q78-R78-S78</f>
        <v>1795.4949999999999</v>
      </c>
      <c r="U78" s="49">
        <f>T78-G78</f>
        <v>1795.4949999999999</v>
      </c>
    </row>
    <row r="79" spans="1:21" ht="12.75">
      <c r="A79" s="52"/>
      <c r="B79" s="55"/>
      <c r="C79" s="109"/>
      <c r="D79" s="56"/>
      <c r="E79" s="57"/>
      <c r="F79" s="67">
        <f>SUM(F77:F78)</f>
        <v>5598.1424999999999</v>
      </c>
      <c r="G79" s="67">
        <f t="shared" ref="G79:U79" si="53">SUM(G77:G78)</f>
        <v>0</v>
      </c>
      <c r="H79" s="67">
        <f t="shared" si="53"/>
        <v>0</v>
      </c>
      <c r="I79" s="67">
        <f t="shared" si="53"/>
        <v>3124.36</v>
      </c>
      <c r="J79" s="67">
        <f t="shared" si="53"/>
        <v>678.28749999999991</v>
      </c>
      <c r="K79" s="67">
        <f t="shared" si="53"/>
        <v>0.10879999999999999</v>
      </c>
      <c r="L79" s="67">
        <f t="shared" si="53"/>
        <v>73.797679999999986</v>
      </c>
      <c r="M79" s="67">
        <f t="shared" si="53"/>
        <v>183.45</v>
      </c>
      <c r="N79" s="67">
        <f t="shared" si="53"/>
        <v>0</v>
      </c>
      <c r="O79" s="67">
        <f t="shared" si="53"/>
        <v>0</v>
      </c>
      <c r="P79" s="67">
        <f t="shared" si="53"/>
        <v>0</v>
      </c>
      <c r="Q79" s="67">
        <f t="shared" si="53"/>
        <v>0</v>
      </c>
      <c r="R79" s="67">
        <f t="shared" si="53"/>
        <v>0</v>
      </c>
      <c r="S79" s="67">
        <f t="shared" si="53"/>
        <v>0</v>
      </c>
      <c r="T79" s="67">
        <f t="shared" si="53"/>
        <v>5598.1424999999999</v>
      </c>
      <c r="U79" s="67">
        <f t="shared" si="53"/>
        <v>5598.1424999999999</v>
      </c>
    </row>
    <row r="80" spans="1:21">
      <c r="A80" s="52"/>
      <c r="B80" s="55"/>
      <c r="C80" s="109"/>
      <c r="D80" s="56"/>
      <c r="E80" s="57"/>
      <c r="F80" s="68"/>
      <c r="G80" s="68"/>
      <c r="H80" s="68"/>
      <c r="I80" s="68"/>
      <c r="J80" s="68"/>
      <c r="K80" s="68"/>
      <c r="L80" s="68"/>
      <c r="M80" s="68"/>
      <c r="N80" s="76"/>
      <c r="O80" s="68"/>
      <c r="P80" s="68"/>
      <c r="Q80" s="68"/>
      <c r="R80" s="68"/>
      <c r="S80" s="68"/>
      <c r="T80" s="68"/>
      <c r="U80" s="68"/>
    </row>
    <row r="81" spans="1:21">
      <c r="A81" s="52"/>
      <c r="B81" s="53"/>
      <c r="C81" s="54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101"/>
      <c r="O81" s="52"/>
      <c r="P81" s="52"/>
      <c r="Q81" s="107"/>
      <c r="R81" s="52"/>
      <c r="S81" s="52"/>
      <c r="T81" s="52"/>
      <c r="U81" s="52"/>
    </row>
    <row r="82" spans="1:21" ht="15">
      <c r="A82" s="213" t="s">
        <v>95</v>
      </c>
      <c r="B82" s="214"/>
      <c r="C82" s="214"/>
      <c r="D82" s="214"/>
      <c r="E82" s="214"/>
      <c r="F82" s="214"/>
      <c r="G82" s="214"/>
      <c r="H82" s="214"/>
      <c r="I82" s="214"/>
      <c r="J82" s="214"/>
      <c r="K82" s="214"/>
      <c r="L82" s="214"/>
      <c r="M82" s="214"/>
      <c r="N82" s="214"/>
      <c r="O82" s="214"/>
      <c r="P82" s="214"/>
      <c r="Q82" s="214"/>
      <c r="R82" s="214"/>
      <c r="S82" s="214"/>
      <c r="T82" s="214"/>
      <c r="U82" s="214"/>
    </row>
    <row r="83" spans="1:21" ht="30">
      <c r="A83" s="110" t="s">
        <v>4</v>
      </c>
      <c r="B83" s="111" t="s">
        <v>5</v>
      </c>
      <c r="C83" s="110" t="s">
        <v>6</v>
      </c>
      <c r="D83" s="110" t="s">
        <v>8</v>
      </c>
      <c r="E83" s="110" t="s">
        <v>9</v>
      </c>
      <c r="F83" s="110" t="s">
        <v>10</v>
      </c>
      <c r="G83" s="110" t="s">
        <v>11</v>
      </c>
      <c r="H83" s="110" t="s">
        <v>12</v>
      </c>
      <c r="I83" s="116" t="s">
        <v>13</v>
      </c>
      <c r="J83" s="116" t="s">
        <v>14</v>
      </c>
      <c r="K83" s="116" t="s">
        <v>15</v>
      </c>
      <c r="L83" s="116" t="s">
        <v>16</v>
      </c>
      <c r="M83" s="110" t="s">
        <v>17</v>
      </c>
      <c r="N83" s="110" t="s">
        <v>18</v>
      </c>
      <c r="O83" s="110" t="s">
        <v>19</v>
      </c>
      <c r="P83" s="110" t="s">
        <v>20</v>
      </c>
      <c r="Q83" s="110" t="s">
        <v>21</v>
      </c>
      <c r="R83" s="110" t="s">
        <v>22</v>
      </c>
      <c r="S83" s="110" t="s">
        <v>23</v>
      </c>
      <c r="T83" s="110" t="s">
        <v>24</v>
      </c>
      <c r="U83" s="110" t="s">
        <v>25</v>
      </c>
    </row>
    <row r="84" spans="1:21" ht="48.95" customHeight="1">
      <c r="A84" s="46">
        <v>299</v>
      </c>
      <c r="B84" s="42" t="s">
        <v>428</v>
      </c>
      <c r="C84" s="137" t="s">
        <v>429</v>
      </c>
      <c r="D84" s="43">
        <v>4.9184000000000001</v>
      </c>
      <c r="E84" s="44">
        <v>477.05450000000002</v>
      </c>
      <c r="F84" s="44">
        <f>D84*E84</f>
        <v>2346.3448528000004</v>
      </c>
      <c r="G84" s="44"/>
      <c r="H84" s="117"/>
      <c r="I84" s="71">
        <f>VLOOKUP($F$84,Tabisr,1)</f>
        <v>368.11</v>
      </c>
      <c r="J84" s="45">
        <f>+F84-I84</f>
        <v>1978.2348528000002</v>
      </c>
      <c r="K84" s="97">
        <f>VLOOKUP($F$84,Tabisr,4)</f>
        <v>6.4000000000000001E-2</v>
      </c>
      <c r="L84" s="44">
        <f>+J84*K84</f>
        <v>126.60703057920001</v>
      </c>
      <c r="M84" s="71">
        <f>VLOOKUP($F$84,Tabisr,3)</f>
        <v>7.05</v>
      </c>
      <c r="N84" s="88">
        <v>0</v>
      </c>
      <c r="O84" s="71">
        <v>0</v>
      </c>
      <c r="P84" s="44">
        <v>0</v>
      </c>
      <c r="Q84" s="44">
        <v>0</v>
      </c>
      <c r="R84" s="44">
        <v>0</v>
      </c>
      <c r="S84" s="44">
        <v>0</v>
      </c>
      <c r="T84" s="45">
        <f>F84+G84+H84-N84+O84-P84-Q84-R84-S84</f>
        <v>2346.3448528000004</v>
      </c>
      <c r="U84" s="45">
        <f>T84-G84</f>
        <v>2346.3448528000004</v>
      </c>
    </row>
    <row r="85" spans="1:21" ht="12.75">
      <c r="A85" s="52"/>
      <c r="B85" s="53"/>
      <c r="C85" s="54"/>
      <c r="D85" s="56"/>
      <c r="E85" s="57"/>
      <c r="F85" s="67">
        <f>+SUM(F84:F84)</f>
        <v>2346.3448528000004</v>
      </c>
      <c r="G85" s="67">
        <f>+SUM(G84:G84)</f>
        <v>0</v>
      </c>
      <c r="H85" s="67">
        <f>+SUM(H84:H84)</f>
        <v>0</v>
      </c>
      <c r="I85" s="67"/>
      <c r="J85" s="67"/>
      <c r="K85" s="67"/>
      <c r="L85" s="67"/>
      <c r="M85" s="67"/>
      <c r="N85" s="67">
        <f t="shared" ref="N85:U85" si="54">+SUM(N84:N84)</f>
        <v>0</v>
      </c>
      <c r="O85" s="67">
        <f t="shared" si="54"/>
        <v>0</v>
      </c>
      <c r="P85" s="67">
        <f t="shared" si="54"/>
        <v>0</v>
      </c>
      <c r="Q85" s="67">
        <f t="shared" si="54"/>
        <v>0</v>
      </c>
      <c r="R85" s="67">
        <f t="shared" si="54"/>
        <v>0</v>
      </c>
      <c r="S85" s="67">
        <f t="shared" si="54"/>
        <v>0</v>
      </c>
      <c r="T85" s="67">
        <f t="shared" si="54"/>
        <v>2346.3448528000004</v>
      </c>
      <c r="U85" s="67">
        <f t="shared" si="54"/>
        <v>2346.3448528000004</v>
      </c>
    </row>
    <row r="86" spans="1:21">
      <c r="A86" s="52"/>
      <c r="B86" s="53"/>
      <c r="C86" s="54"/>
      <c r="D86" s="56"/>
      <c r="E86" s="57"/>
      <c r="F86" s="68"/>
      <c r="G86" s="68"/>
      <c r="H86" s="68"/>
      <c r="I86" s="68"/>
      <c r="J86" s="68"/>
      <c r="K86" s="68"/>
      <c r="L86" s="68"/>
      <c r="M86" s="68"/>
      <c r="N86" s="76"/>
      <c r="O86" s="68"/>
      <c r="P86" s="68"/>
      <c r="Q86" s="68"/>
      <c r="R86" s="68"/>
      <c r="S86" s="68"/>
      <c r="T86" s="68"/>
      <c r="U86" s="68"/>
    </row>
    <row r="87" spans="1:21">
      <c r="A87" s="52"/>
      <c r="B87" s="53"/>
      <c r="C87" s="54"/>
      <c r="D87" s="56"/>
      <c r="E87" s="57"/>
      <c r="F87" s="68"/>
      <c r="G87" s="68"/>
      <c r="H87" s="68"/>
      <c r="I87" s="68"/>
      <c r="J87" s="68"/>
      <c r="K87" s="68"/>
      <c r="L87" s="68"/>
      <c r="M87" s="68"/>
      <c r="N87" s="76"/>
      <c r="O87" s="68"/>
      <c r="P87" s="68"/>
      <c r="Q87" s="68"/>
      <c r="R87" s="68"/>
      <c r="S87" s="68"/>
      <c r="T87" s="68"/>
      <c r="U87" s="68"/>
    </row>
    <row r="88" spans="1:21" ht="15">
      <c r="A88" s="217" t="s">
        <v>96</v>
      </c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</row>
    <row r="89" spans="1:21" ht="30">
      <c r="A89" s="110" t="s">
        <v>4</v>
      </c>
      <c r="B89" s="111" t="s">
        <v>5</v>
      </c>
      <c r="C89" s="110" t="s">
        <v>6</v>
      </c>
      <c r="D89" s="110" t="s">
        <v>8</v>
      </c>
      <c r="E89" s="110" t="s">
        <v>9</v>
      </c>
      <c r="F89" s="110" t="s">
        <v>10</v>
      </c>
      <c r="G89" s="110" t="s">
        <v>11</v>
      </c>
      <c r="H89" s="110" t="s">
        <v>12</v>
      </c>
      <c r="I89" s="116" t="s">
        <v>13</v>
      </c>
      <c r="J89" s="116" t="s">
        <v>14</v>
      </c>
      <c r="K89" s="116" t="s">
        <v>15</v>
      </c>
      <c r="L89" s="116" t="s">
        <v>16</v>
      </c>
      <c r="M89" s="110" t="s">
        <v>17</v>
      </c>
      <c r="N89" s="110" t="s">
        <v>18</v>
      </c>
      <c r="O89" s="110" t="s">
        <v>19</v>
      </c>
      <c r="P89" s="110" t="s">
        <v>20</v>
      </c>
      <c r="Q89" s="110" t="s">
        <v>21</v>
      </c>
      <c r="R89" s="110" t="s">
        <v>22</v>
      </c>
      <c r="S89" s="110" t="s">
        <v>23</v>
      </c>
      <c r="T89" s="110" t="s">
        <v>24</v>
      </c>
      <c r="U89" s="110" t="s">
        <v>25</v>
      </c>
    </row>
    <row r="90" spans="1:21" ht="38.1" customHeight="1">
      <c r="A90" s="40">
        <v>49</v>
      </c>
      <c r="B90" s="41" t="s">
        <v>97</v>
      </c>
      <c r="C90" s="112" t="s">
        <v>431</v>
      </c>
      <c r="D90" s="43">
        <v>5</v>
      </c>
      <c r="E90" s="71">
        <v>760.52949999999998</v>
      </c>
      <c r="F90" s="71">
        <f>D90*E90</f>
        <v>3802.6475</v>
      </c>
      <c r="G90" s="44"/>
      <c r="H90" s="44"/>
      <c r="I90" s="44">
        <f>VLOOKUP($F$90,Tabisr,1)</f>
        <v>3124.36</v>
      </c>
      <c r="J90" s="96">
        <f>+F90-I90</f>
        <v>678.28749999999991</v>
      </c>
      <c r="K90" s="87">
        <f>VLOOKUP($F$90,Tabisr,4)</f>
        <v>0.10879999999999999</v>
      </c>
      <c r="L90" s="71">
        <f>+J90*K90</f>
        <v>73.797679999999986</v>
      </c>
      <c r="M90" s="71">
        <f>VLOOKUP($F$90,Tabisr,3)</f>
        <v>183.45</v>
      </c>
      <c r="N90" s="88">
        <v>0</v>
      </c>
      <c r="O90" s="71">
        <v>0</v>
      </c>
      <c r="P90" s="44">
        <v>0</v>
      </c>
      <c r="Q90" s="44">
        <v>0</v>
      </c>
      <c r="R90" s="44">
        <v>0</v>
      </c>
      <c r="S90" s="44">
        <v>0</v>
      </c>
      <c r="T90" s="45">
        <f>F90+G90+H90-N90+O90-P90-Q90-R90-S90</f>
        <v>3802.6475</v>
      </c>
      <c r="U90" s="96">
        <f>T90-G90</f>
        <v>3802.6475</v>
      </c>
    </row>
    <row r="91" spans="1:21" ht="38.1" customHeight="1">
      <c r="A91" s="40">
        <v>72</v>
      </c>
      <c r="B91" s="41" t="s">
        <v>430</v>
      </c>
      <c r="C91" s="112" t="s">
        <v>98</v>
      </c>
      <c r="D91" s="43">
        <v>5</v>
      </c>
      <c r="E91" s="71">
        <v>303.09399999999999</v>
      </c>
      <c r="F91" s="71">
        <f>D91*E91</f>
        <v>1515.47</v>
      </c>
      <c r="G91" s="44"/>
      <c r="H91" s="44"/>
      <c r="I91" s="44"/>
      <c r="J91" s="96"/>
      <c r="K91" s="87"/>
      <c r="L91" s="71"/>
      <c r="M91" s="71"/>
      <c r="N91" s="88"/>
      <c r="O91" s="71"/>
      <c r="P91" s="44"/>
      <c r="Q91" s="44"/>
      <c r="R91" s="44"/>
      <c r="S91" s="44"/>
      <c r="T91" s="45">
        <f>F91+G91+H91-N91+O91-P91-Q91-R91-S91</f>
        <v>1515.47</v>
      </c>
      <c r="U91" s="96">
        <f>T91-G91</f>
        <v>1515.47</v>
      </c>
    </row>
    <row r="92" spans="1:21" ht="12.75">
      <c r="A92" s="52"/>
      <c r="B92" s="53"/>
      <c r="C92" s="54"/>
      <c r="D92" s="56"/>
      <c r="E92" s="57"/>
      <c r="F92" s="67">
        <f>SUM(F90:F91)</f>
        <v>5318.1175000000003</v>
      </c>
      <c r="G92" s="67">
        <f t="shared" ref="G92:U92" si="55">SUM(G90:G91)</f>
        <v>0</v>
      </c>
      <c r="H92" s="67">
        <f t="shared" si="55"/>
        <v>0</v>
      </c>
      <c r="I92" s="67">
        <f t="shared" si="55"/>
        <v>3124.36</v>
      </c>
      <c r="J92" s="67">
        <f t="shared" si="55"/>
        <v>678.28749999999991</v>
      </c>
      <c r="K92" s="67">
        <f t="shared" si="55"/>
        <v>0.10879999999999999</v>
      </c>
      <c r="L92" s="67">
        <f t="shared" si="55"/>
        <v>73.797679999999986</v>
      </c>
      <c r="M92" s="67">
        <f t="shared" si="55"/>
        <v>183.45</v>
      </c>
      <c r="N92" s="67">
        <f t="shared" si="55"/>
        <v>0</v>
      </c>
      <c r="O92" s="67">
        <f t="shared" si="55"/>
        <v>0</v>
      </c>
      <c r="P92" s="67">
        <f t="shared" si="55"/>
        <v>0</v>
      </c>
      <c r="Q92" s="67">
        <f t="shared" si="55"/>
        <v>0</v>
      </c>
      <c r="R92" s="67">
        <f t="shared" si="55"/>
        <v>0</v>
      </c>
      <c r="S92" s="67">
        <f t="shared" si="55"/>
        <v>0</v>
      </c>
      <c r="T92" s="67">
        <f t="shared" si="55"/>
        <v>5318.1175000000003</v>
      </c>
      <c r="U92" s="67">
        <f t="shared" si="55"/>
        <v>5318.1175000000003</v>
      </c>
    </row>
    <row r="93" spans="1:21">
      <c r="A93" s="52"/>
      <c r="B93" s="53"/>
      <c r="C93" s="54"/>
      <c r="D93" s="56"/>
      <c r="E93" s="57"/>
      <c r="F93" s="68"/>
      <c r="G93" s="68"/>
      <c r="H93" s="68"/>
      <c r="I93" s="68"/>
      <c r="J93" s="68"/>
      <c r="K93" s="68"/>
      <c r="L93" s="68"/>
      <c r="M93" s="68"/>
      <c r="N93" s="76"/>
      <c r="O93" s="68"/>
      <c r="P93" s="68"/>
      <c r="Q93" s="68"/>
      <c r="R93" s="68"/>
      <c r="S93" s="68"/>
      <c r="T93" s="68"/>
      <c r="U93" s="68"/>
    </row>
    <row r="94" spans="1:21">
      <c r="A94" s="52"/>
      <c r="B94" s="53"/>
      <c r="C94" s="54"/>
      <c r="D94" s="56"/>
      <c r="E94" s="57"/>
      <c r="F94" s="68"/>
      <c r="G94" s="68"/>
      <c r="H94" s="68"/>
      <c r="I94" s="68"/>
      <c r="J94" s="68"/>
      <c r="K94" s="68"/>
      <c r="L94" s="68"/>
      <c r="M94" s="68"/>
      <c r="N94" s="76"/>
      <c r="O94" s="68"/>
      <c r="P94" s="68"/>
      <c r="Q94" s="68"/>
      <c r="R94" s="68"/>
      <c r="S94" s="68"/>
      <c r="T94" s="68"/>
      <c r="U94" s="68"/>
    </row>
    <row r="95" spans="1:21" ht="12.75">
      <c r="A95" s="211" t="s">
        <v>99</v>
      </c>
      <c r="B95" s="212"/>
      <c r="C95" s="212"/>
      <c r="D95" s="212"/>
      <c r="E95" s="212"/>
      <c r="F95" s="212"/>
      <c r="G95" s="212"/>
      <c r="H95" s="212"/>
      <c r="I95" s="212"/>
      <c r="J95" s="212"/>
      <c r="K95" s="212"/>
      <c r="L95" s="212"/>
      <c r="M95" s="212"/>
      <c r="N95" s="212"/>
      <c r="O95" s="212"/>
      <c r="P95" s="212"/>
      <c r="Q95" s="212"/>
      <c r="R95" s="212"/>
      <c r="S95" s="212"/>
      <c r="T95" s="212"/>
      <c r="U95" s="212"/>
    </row>
    <row r="96" spans="1:21" ht="25.5">
      <c r="A96" s="60" t="s">
        <v>4</v>
      </c>
      <c r="B96" s="61" t="s">
        <v>5</v>
      </c>
      <c r="C96" s="60" t="s">
        <v>6</v>
      </c>
      <c r="D96" s="60" t="s">
        <v>8</v>
      </c>
      <c r="E96" s="60" t="s">
        <v>9</v>
      </c>
      <c r="F96" s="60" t="s">
        <v>10</v>
      </c>
      <c r="G96" s="60" t="s">
        <v>11</v>
      </c>
      <c r="H96" s="60" t="s">
        <v>12</v>
      </c>
      <c r="I96" s="93" t="s">
        <v>13</v>
      </c>
      <c r="J96" s="93" t="s">
        <v>14</v>
      </c>
      <c r="K96" s="93" t="s">
        <v>15</v>
      </c>
      <c r="L96" s="93" t="s">
        <v>16</v>
      </c>
      <c r="M96" s="60" t="s">
        <v>17</v>
      </c>
      <c r="N96" s="60" t="s">
        <v>18</v>
      </c>
      <c r="O96" s="60" t="s">
        <v>19</v>
      </c>
      <c r="P96" s="60" t="s">
        <v>20</v>
      </c>
      <c r="Q96" s="60" t="s">
        <v>21</v>
      </c>
      <c r="R96" s="60" t="s">
        <v>22</v>
      </c>
      <c r="S96" s="60" t="s">
        <v>23</v>
      </c>
      <c r="T96" s="60" t="s">
        <v>24</v>
      </c>
      <c r="U96" s="60" t="s">
        <v>25</v>
      </c>
    </row>
    <row r="97" spans="1:21" ht="44.1" customHeight="1">
      <c r="A97" s="2">
        <v>53</v>
      </c>
      <c r="B97" s="4" t="s">
        <v>100</v>
      </c>
      <c r="C97" s="74" t="s">
        <v>101</v>
      </c>
      <c r="D97" s="43">
        <v>5</v>
      </c>
      <c r="E97" s="64">
        <v>760.52949999999998</v>
      </c>
      <c r="F97" s="64">
        <f>D97*E97</f>
        <v>3802.6475</v>
      </c>
      <c r="G97" s="48"/>
      <c r="H97" s="48"/>
      <c r="I97" s="64"/>
      <c r="J97" s="65">
        <f>+F97-I97</f>
        <v>3802.6475</v>
      </c>
      <c r="K97" s="94">
        <f>VLOOKUP($F$98,Tabisr,4)</f>
        <v>6.4000000000000001E-2</v>
      </c>
      <c r="L97" s="64">
        <f>+J97*K97</f>
        <v>243.36944</v>
      </c>
      <c r="M97" s="64">
        <f>VLOOKUP($F$98,Tabisr,3)</f>
        <v>7.05</v>
      </c>
      <c r="N97" s="98">
        <v>0</v>
      </c>
      <c r="O97" s="64">
        <v>0</v>
      </c>
      <c r="P97" s="48">
        <v>0</v>
      </c>
      <c r="Q97" s="48">
        <v>0</v>
      </c>
      <c r="R97" s="48">
        <v>0</v>
      </c>
      <c r="S97" s="48">
        <v>0</v>
      </c>
      <c r="T97" s="49">
        <f>F97+G97+H97-N97+O97-P97-Q97-R97-S97</f>
        <v>3802.6475</v>
      </c>
      <c r="U97" s="65">
        <f>T97-G97</f>
        <v>3802.6475</v>
      </c>
    </row>
    <row r="98" spans="1:21" ht="44.1" customHeight="1">
      <c r="A98" s="2">
        <v>326</v>
      </c>
      <c r="B98" s="105" t="s">
        <v>102</v>
      </c>
      <c r="C98" s="74" t="s">
        <v>103</v>
      </c>
      <c r="D98" s="113">
        <v>5</v>
      </c>
      <c r="E98" s="64">
        <v>359.1</v>
      </c>
      <c r="F98" s="64">
        <f>D98*E98</f>
        <v>1795.5</v>
      </c>
      <c r="G98" s="48"/>
      <c r="H98" s="48"/>
      <c r="I98" s="64">
        <f>VLOOKUP($F$98,Tabisr,1)</f>
        <v>368.11</v>
      </c>
      <c r="J98" s="65">
        <f>+F98-I98</f>
        <v>1427.3899999999999</v>
      </c>
      <c r="K98" s="94">
        <f>VLOOKUP($F$98,Tabisr,4)</f>
        <v>6.4000000000000001E-2</v>
      </c>
      <c r="L98" s="64">
        <f>+J98*K98</f>
        <v>91.352959999999996</v>
      </c>
      <c r="M98" s="64">
        <f>VLOOKUP($F$98,Tabisr,3)</f>
        <v>7.05</v>
      </c>
      <c r="N98" s="98">
        <v>0</v>
      </c>
      <c r="O98" s="64">
        <v>0</v>
      </c>
      <c r="P98" s="48">
        <v>0</v>
      </c>
      <c r="Q98" s="48">
        <v>0</v>
      </c>
      <c r="R98" s="48">
        <v>0</v>
      </c>
      <c r="S98" s="48">
        <v>0</v>
      </c>
      <c r="T98" s="49">
        <f>F98+G98+H98-N98+O98-P98-Q98-R98-S98</f>
        <v>1795.5</v>
      </c>
      <c r="U98" s="65">
        <f>T98-G98</f>
        <v>1795.5</v>
      </c>
    </row>
    <row r="99" spans="1:21" ht="44.1" customHeight="1">
      <c r="A99" s="2">
        <v>58</v>
      </c>
      <c r="B99" s="63" t="s">
        <v>104</v>
      </c>
      <c r="C99" s="66" t="s">
        <v>73</v>
      </c>
      <c r="D99" s="43">
        <v>5</v>
      </c>
      <c r="E99" s="64">
        <v>359.1</v>
      </c>
      <c r="F99" s="64">
        <f>D99*E99</f>
        <v>1795.5</v>
      </c>
      <c r="G99" s="48"/>
      <c r="H99" s="48"/>
      <c r="I99" s="64">
        <f>VLOOKUP($F$99,Tabisr,1)</f>
        <v>368.11</v>
      </c>
      <c r="J99" s="65">
        <f>+F99-I99</f>
        <v>1427.3899999999999</v>
      </c>
      <c r="K99" s="94">
        <f>VLOOKUP($F$99,Tabisr,4)</f>
        <v>6.4000000000000001E-2</v>
      </c>
      <c r="L99" s="64">
        <f>+J99*K99</f>
        <v>91.352959999999996</v>
      </c>
      <c r="M99" s="64">
        <f>VLOOKUP($F$99,Tabisr,3)</f>
        <v>7.05</v>
      </c>
      <c r="N99" s="98">
        <v>0</v>
      </c>
      <c r="O99" s="64">
        <v>0</v>
      </c>
      <c r="P99" s="48">
        <v>0</v>
      </c>
      <c r="Q99" s="48">
        <v>0</v>
      </c>
      <c r="R99" s="48">
        <v>0</v>
      </c>
      <c r="S99" s="48">
        <v>0</v>
      </c>
      <c r="T99" s="49">
        <f>F99+G99+H99-N99+O99-P99-Q99-R99-S99</f>
        <v>1795.5</v>
      </c>
      <c r="U99" s="65">
        <f>T99-G99</f>
        <v>1795.5</v>
      </c>
    </row>
    <row r="100" spans="1:21" ht="12.75">
      <c r="A100" s="52"/>
      <c r="B100" s="53"/>
      <c r="C100" s="54"/>
      <c r="D100" s="52"/>
      <c r="E100" s="52"/>
      <c r="F100" s="58">
        <f>+SUM(F97:F99)</f>
        <v>7393.6475</v>
      </c>
      <c r="G100" s="58">
        <f>+SUM(G97:G99)</f>
        <v>0</v>
      </c>
      <c r="H100" s="58">
        <f>+SUM(H97:H99)</f>
        <v>0</v>
      </c>
      <c r="I100" s="58"/>
      <c r="J100" s="58"/>
      <c r="K100" s="58"/>
      <c r="L100" s="58"/>
      <c r="M100" s="58"/>
      <c r="N100" s="91">
        <f t="shared" ref="N100:U100" si="56">+SUM(N97:N99)</f>
        <v>0</v>
      </c>
      <c r="O100" s="58">
        <f t="shared" si="56"/>
        <v>0</v>
      </c>
      <c r="P100" s="58">
        <f t="shared" si="56"/>
        <v>0</v>
      </c>
      <c r="Q100" s="58">
        <f t="shared" si="56"/>
        <v>0</v>
      </c>
      <c r="R100" s="58">
        <f t="shared" si="56"/>
        <v>0</v>
      </c>
      <c r="S100" s="58">
        <f t="shared" si="56"/>
        <v>0</v>
      </c>
      <c r="T100" s="58">
        <f t="shared" si="56"/>
        <v>7393.6475</v>
      </c>
      <c r="U100" s="58">
        <f t="shared" si="56"/>
        <v>7393.6475</v>
      </c>
    </row>
    <row r="101" spans="1:21">
      <c r="A101" s="52"/>
      <c r="B101" s="53"/>
      <c r="C101" s="54"/>
      <c r="D101" s="52"/>
      <c r="E101" s="52"/>
      <c r="F101" s="59"/>
      <c r="G101" s="59"/>
      <c r="H101" s="59"/>
      <c r="I101" s="59"/>
      <c r="J101" s="59"/>
      <c r="K101" s="59"/>
      <c r="L101" s="59"/>
      <c r="M101" s="59"/>
      <c r="N101" s="92"/>
      <c r="O101" s="59"/>
      <c r="P101" s="59"/>
      <c r="Q101" s="59"/>
      <c r="R101" s="59"/>
      <c r="S101" s="59"/>
      <c r="T101" s="59"/>
      <c r="U101" s="59"/>
    </row>
    <row r="102" spans="1:21" ht="12.75">
      <c r="A102" s="206" t="s">
        <v>105</v>
      </c>
      <c r="B102" s="207"/>
      <c r="C102" s="207"/>
      <c r="D102" s="207"/>
      <c r="E102" s="207"/>
      <c r="F102" s="207"/>
      <c r="G102" s="207"/>
      <c r="H102" s="207"/>
      <c r="I102" s="207"/>
      <c r="J102" s="207"/>
      <c r="K102" s="207"/>
      <c r="L102" s="207"/>
      <c r="M102" s="207"/>
      <c r="N102" s="207"/>
      <c r="O102" s="207"/>
      <c r="P102" s="207"/>
      <c r="Q102" s="207"/>
      <c r="R102" s="207"/>
      <c r="S102" s="207"/>
      <c r="T102" s="207"/>
      <c r="U102" s="207"/>
    </row>
    <row r="103" spans="1:21" ht="25.5">
      <c r="A103" s="60" t="s">
        <v>4</v>
      </c>
      <c r="B103" s="61" t="s">
        <v>5</v>
      </c>
      <c r="C103" s="60" t="s">
        <v>6</v>
      </c>
      <c r="D103" s="60" t="s">
        <v>8</v>
      </c>
      <c r="E103" s="60" t="s">
        <v>9</v>
      </c>
      <c r="F103" s="60" t="s">
        <v>10</v>
      </c>
      <c r="G103" s="60" t="s">
        <v>11</v>
      </c>
      <c r="H103" s="60" t="s">
        <v>12</v>
      </c>
      <c r="I103" s="93" t="s">
        <v>13</v>
      </c>
      <c r="J103" s="93" t="s">
        <v>14</v>
      </c>
      <c r="K103" s="93" t="s">
        <v>15</v>
      </c>
      <c r="L103" s="93" t="s">
        <v>16</v>
      </c>
      <c r="M103" s="60" t="s">
        <v>17</v>
      </c>
      <c r="N103" s="60" t="s">
        <v>18</v>
      </c>
      <c r="O103" s="60" t="s">
        <v>19</v>
      </c>
      <c r="P103" s="60" t="s">
        <v>20</v>
      </c>
      <c r="Q103" s="60" t="s">
        <v>21</v>
      </c>
      <c r="R103" s="60" t="s">
        <v>22</v>
      </c>
      <c r="S103" s="60" t="s">
        <v>23</v>
      </c>
      <c r="T103" s="60" t="s">
        <v>24</v>
      </c>
      <c r="U103" s="60" t="s">
        <v>25</v>
      </c>
    </row>
    <row r="104" spans="1:21" ht="42" customHeight="1">
      <c r="A104" s="40">
        <v>312</v>
      </c>
      <c r="B104" s="41" t="s">
        <v>110</v>
      </c>
      <c r="C104" s="77" t="s">
        <v>423</v>
      </c>
      <c r="D104" s="113">
        <v>2.09</v>
      </c>
      <c r="E104" s="71">
        <v>760.52949999999998</v>
      </c>
      <c r="F104" s="71">
        <f>D104*E104</f>
        <v>1589.5066549999999</v>
      </c>
      <c r="G104" s="114"/>
      <c r="H104" s="114"/>
      <c r="I104" s="118"/>
      <c r="J104" s="118"/>
      <c r="K104" s="118"/>
      <c r="L104" s="118"/>
      <c r="M104" s="114"/>
      <c r="N104" s="98">
        <f>L104+M104</f>
        <v>0</v>
      </c>
      <c r="O104" s="71">
        <v>0</v>
      </c>
      <c r="P104" s="44">
        <v>0</v>
      </c>
      <c r="Q104" s="44">
        <v>0</v>
      </c>
      <c r="R104" s="44">
        <v>0</v>
      </c>
      <c r="S104" s="44">
        <v>0</v>
      </c>
      <c r="T104" s="45">
        <f>F104+G104+H104-N104+O104-P104-Q104-R104-S104</f>
        <v>1589.5066549999999</v>
      </c>
      <c r="U104" s="96">
        <f>T104-G104</f>
        <v>1589.5066549999999</v>
      </c>
    </row>
    <row r="105" spans="1:21" ht="42" customHeight="1">
      <c r="A105" s="2">
        <v>52</v>
      </c>
      <c r="B105" s="4" t="s">
        <v>107</v>
      </c>
      <c r="C105" s="74" t="s">
        <v>424</v>
      </c>
      <c r="D105" s="43">
        <v>5</v>
      </c>
      <c r="E105" s="64">
        <v>760.52949999999998</v>
      </c>
      <c r="F105" s="64">
        <f>D105*E105</f>
        <v>3802.6475</v>
      </c>
      <c r="G105" s="48"/>
      <c r="H105" s="48"/>
      <c r="I105" s="64">
        <f>VLOOKUP($F$105,Tabisr,1)</f>
        <v>3124.36</v>
      </c>
      <c r="J105" s="65">
        <f>+F105-I105</f>
        <v>678.28749999999991</v>
      </c>
      <c r="K105" s="94">
        <f>VLOOKUP($F$105,Tabisr,4)</f>
        <v>0.10879999999999999</v>
      </c>
      <c r="L105" s="64">
        <f>+J105*K105</f>
        <v>73.797679999999986</v>
      </c>
      <c r="M105" s="64">
        <f>VLOOKUP($F$105,Tabisr,3)</f>
        <v>183.45</v>
      </c>
      <c r="N105" s="73">
        <v>0</v>
      </c>
      <c r="O105" s="64">
        <v>0</v>
      </c>
      <c r="P105" s="48">
        <v>0</v>
      </c>
      <c r="Q105" s="48">
        <v>0</v>
      </c>
      <c r="R105" s="48">
        <v>0</v>
      </c>
      <c r="S105" s="48">
        <v>0</v>
      </c>
      <c r="T105" s="49">
        <f>F105+G105+H105-N105+O105-P105-Q105-R105-S105</f>
        <v>3802.6475</v>
      </c>
      <c r="U105" s="65">
        <f>T105-G105</f>
        <v>3802.6475</v>
      </c>
    </row>
    <row r="106" spans="1:21" ht="42" customHeight="1">
      <c r="A106" s="2">
        <v>325</v>
      </c>
      <c r="B106" s="4" t="s">
        <v>106</v>
      </c>
      <c r="C106" s="74" t="s">
        <v>425</v>
      </c>
      <c r="D106" s="43">
        <v>2.09</v>
      </c>
      <c r="E106" s="64">
        <v>477.05</v>
      </c>
      <c r="F106" s="64">
        <f>D106*E106</f>
        <v>997.03449999999998</v>
      </c>
      <c r="G106" s="64"/>
      <c r="H106" s="2"/>
      <c r="I106" s="64">
        <f>VLOOKUP($F$107,Tabisr,1)</f>
        <v>368.11</v>
      </c>
      <c r="J106" s="65">
        <f>+F106-I106</f>
        <v>628.92449999999997</v>
      </c>
      <c r="K106" s="94">
        <f>VLOOKUP($F$107,Tabisr,4)</f>
        <v>6.4000000000000001E-2</v>
      </c>
      <c r="L106" s="64">
        <f>+J106*K106</f>
        <v>40.251168</v>
      </c>
      <c r="M106" s="64">
        <f>VLOOKUP($F$107,Tabisr,3)</f>
        <v>7.05</v>
      </c>
      <c r="N106" s="73">
        <v>0</v>
      </c>
      <c r="O106" s="64">
        <v>0</v>
      </c>
      <c r="P106" s="48">
        <v>0</v>
      </c>
      <c r="Q106" s="48">
        <v>0</v>
      </c>
      <c r="R106" s="48">
        <v>0</v>
      </c>
      <c r="S106" s="48">
        <v>0</v>
      </c>
      <c r="T106" s="49">
        <f t="shared" ref="T106" si="57">F106+G106+H106-N106+O106-P106-Q106-R106-S106</f>
        <v>997.03449999999998</v>
      </c>
      <c r="U106" s="65">
        <f t="shared" ref="U106" si="58">T106-G106</f>
        <v>997.03449999999998</v>
      </c>
    </row>
    <row r="107" spans="1:21" ht="42" customHeight="1">
      <c r="A107" s="2">
        <v>55</v>
      </c>
      <c r="B107" s="4" t="s">
        <v>108</v>
      </c>
      <c r="C107" s="74" t="s">
        <v>109</v>
      </c>
      <c r="D107" s="43">
        <v>5</v>
      </c>
      <c r="E107" s="64">
        <v>359.09899999999999</v>
      </c>
      <c r="F107" s="64">
        <f>D107*E107</f>
        <v>1795.4949999999999</v>
      </c>
      <c r="G107" s="64"/>
      <c r="H107" s="2"/>
      <c r="I107" s="64">
        <f>VLOOKUP($F$107,Tabisr,1)</f>
        <v>368.11</v>
      </c>
      <c r="J107" s="65">
        <f>+F107-I107</f>
        <v>1427.3849999999998</v>
      </c>
      <c r="K107" s="94">
        <f>VLOOKUP($F$107,Tabisr,4)</f>
        <v>6.4000000000000001E-2</v>
      </c>
      <c r="L107" s="64">
        <f>+J107*K107</f>
        <v>91.352639999999994</v>
      </c>
      <c r="M107" s="64">
        <f>VLOOKUP($F$107,Tabisr,3)</f>
        <v>7.05</v>
      </c>
      <c r="N107" s="73">
        <v>0</v>
      </c>
      <c r="O107" s="64">
        <v>0</v>
      </c>
      <c r="P107" s="48">
        <v>0</v>
      </c>
      <c r="Q107" s="48">
        <v>0</v>
      </c>
      <c r="R107" s="48">
        <v>0</v>
      </c>
      <c r="S107" s="48">
        <v>0</v>
      </c>
      <c r="T107" s="49">
        <f t="shared" ref="T107" si="59">F107+G107+H107-N107+O107-P107-Q107-R107-S107</f>
        <v>1795.4949999999999</v>
      </c>
      <c r="U107" s="65">
        <f t="shared" ref="U107" si="60">T107-G107</f>
        <v>1795.4949999999999</v>
      </c>
    </row>
    <row r="108" spans="1:21" ht="42" customHeight="1">
      <c r="A108" s="104"/>
      <c r="B108" s="104"/>
      <c r="C108" s="74" t="s">
        <v>111</v>
      </c>
      <c r="D108" s="43"/>
      <c r="E108" s="64">
        <v>477.05</v>
      </c>
      <c r="F108" s="64">
        <f>D108*E108</f>
        <v>0</v>
      </c>
      <c r="G108" s="64"/>
      <c r="H108" s="2"/>
      <c r="I108" s="64">
        <f>VLOOKUP($F$107,Tabisr,1)</f>
        <v>368.11</v>
      </c>
      <c r="J108" s="65">
        <f>+F108-I108</f>
        <v>-368.11</v>
      </c>
      <c r="K108" s="94">
        <f>VLOOKUP($F$107,Tabisr,4)</f>
        <v>6.4000000000000001E-2</v>
      </c>
      <c r="L108" s="64">
        <f>+J108*K108</f>
        <v>-23.559040000000003</v>
      </c>
      <c r="M108" s="64">
        <f>VLOOKUP($F$107,Tabisr,3)</f>
        <v>7.05</v>
      </c>
      <c r="N108" s="73">
        <v>0</v>
      </c>
      <c r="O108" s="64">
        <v>0</v>
      </c>
      <c r="P108" s="48">
        <v>0</v>
      </c>
      <c r="Q108" s="48">
        <v>0</v>
      </c>
      <c r="R108" s="48">
        <v>0</v>
      </c>
      <c r="S108" s="48">
        <v>0</v>
      </c>
      <c r="T108" s="49">
        <f t="shared" ref="T108" si="61">F108+G108+H108-N108+O108-P108-Q108-R108-S108</f>
        <v>0</v>
      </c>
      <c r="U108" s="65">
        <f t="shared" ref="U108" si="62">T108-G108</f>
        <v>0</v>
      </c>
    </row>
    <row r="109" spans="1:21" ht="12.75">
      <c r="C109" s="54"/>
      <c r="D109" s="52"/>
      <c r="E109" s="52"/>
      <c r="F109" s="58">
        <f>+SUM(F104:F108)</f>
        <v>8184.6836549999998</v>
      </c>
      <c r="G109" s="58">
        <f t="shared" ref="G109:U109" si="63">+SUM(G104:G108)</f>
        <v>0</v>
      </c>
      <c r="H109" s="58">
        <f t="shared" si="63"/>
        <v>0</v>
      </c>
      <c r="I109" s="58">
        <f t="shared" si="63"/>
        <v>4228.6900000000005</v>
      </c>
      <c r="J109" s="58">
        <f t="shared" si="63"/>
        <v>2366.4869999999996</v>
      </c>
      <c r="K109" s="58">
        <f t="shared" si="63"/>
        <v>0.30080000000000001</v>
      </c>
      <c r="L109" s="58">
        <f t="shared" si="63"/>
        <v>181.84244799999996</v>
      </c>
      <c r="M109" s="58">
        <f t="shared" si="63"/>
        <v>204.60000000000002</v>
      </c>
      <c r="N109" s="58">
        <f t="shared" si="63"/>
        <v>0</v>
      </c>
      <c r="O109" s="58">
        <f t="shared" si="63"/>
        <v>0</v>
      </c>
      <c r="P109" s="58">
        <f t="shared" si="63"/>
        <v>0</v>
      </c>
      <c r="Q109" s="58">
        <f t="shared" si="63"/>
        <v>0</v>
      </c>
      <c r="R109" s="58">
        <f t="shared" si="63"/>
        <v>0</v>
      </c>
      <c r="S109" s="58">
        <f t="shared" si="63"/>
        <v>0</v>
      </c>
      <c r="T109" s="58">
        <f t="shared" si="63"/>
        <v>8184.6836549999998</v>
      </c>
      <c r="U109" s="58">
        <f t="shared" si="63"/>
        <v>8184.6836549999998</v>
      </c>
    </row>
    <row r="110" spans="1:21">
      <c r="A110" s="52"/>
      <c r="B110" s="53"/>
      <c r="C110" s="54"/>
      <c r="D110" s="52"/>
      <c r="E110" s="52"/>
      <c r="F110" s="59"/>
      <c r="G110" s="59"/>
      <c r="H110" s="59"/>
      <c r="I110" s="59"/>
      <c r="J110" s="59"/>
      <c r="K110" s="59"/>
      <c r="L110" s="59"/>
      <c r="M110" s="59"/>
      <c r="N110" s="92"/>
      <c r="O110" s="59"/>
      <c r="P110" s="59"/>
      <c r="Q110" s="59"/>
      <c r="R110" s="59"/>
      <c r="S110" s="59"/>
      <c r="T110" s="59"/>
      <c r="U110" s="59"/>
    </row>
    <row r="111" spans="1:21">
      <c r="A111" s="52"/>
      <c r="B111" s="53"/>
      <c r="C111" s="54"/>
      <c r="D111" s="52"/>
      <c r="E111" s="52"/>
      <c r="F111" s="59"/>
      <c r="G111" s="59"/>
      <c r="H111" s="59"/>
      <c r="I111" s="59"/>
      <c r="J111" s="59"/>
      <c r="K111" s="59"/>
      <c r="L111" s="59"/>
      <c r="M111" s="59"/>
      <c r="N111" s="92"/>
      <c r="O111" s="59"/>
      <c r="P111" s="59"/>
      <c r="Q111" s="59"/>
      <c r="R111" s="59"/>
      <c r="S111" s="59"/>
      <c r="T111" s="59"/>
      <c r="U111" s="59"/>
    </row>
    <row r="112" spans="1:21" ht="12.75">
      <c r="A112" s="206" t="s">
        <v>112</v>
      </c>
      <c r="B112" s="207"/>
      <c r="C112" s="207"/>
      <c r="D112" s="207"/>
      <c r="E112" s="207"/>
      <c r="F112" s="207"/>
      <c r="G112" s="207"/>
      <c r="H112" s="207"/>
      <c r="I112" s="207"/>
      <c r="J112" s="207"/>
      <c r="K112" s="207"/>
      <c r="L112" s="207"/>
      <c r="M112" s="207"/>
      <c r="N112" s="207"/>
      <c r="O112" s="207"/>
      <c r="P112" s="207"/>
      <c r="Q112" s="207"/>
      <c r="R112" s="207"/>
      <c r="S112" s="207"/>
      <c r="T112" s="207"/>
      <c r="U112" s="207"/>
    </row>
    <row r="113" spans="1:21" ht="25.5">
      <c r="A113" s="60" t="s">
        <v>4</v>
      </c>
      <c r="B113" s="61" t="s">
        <v>5</v>
      </c>
      <c r="C113" s="60" t="s">
        <v>6</v>
      </c>
      <c r="D113" s="60" t="s">
        <v>8</v>
      </c>
      <c r="E113" s="60" t="s">
        <v>9</v>
      </c>
      <c r="F113" s="60" t="s">
        <v>10</v>
      </c>
      <c r="G113" s="60" t="s">
        <v>11</v>
      </c>
      <c r="H113" s="60" t="s">
        <v>12</v>
      </c>
      <c r="I113" s="93" t="s">
        <v>13</v>
      </c>
      <c r="J113" s="93" t="s">
        <v>14</v>
      </c>
      <c r="K113" s="93" t="s">
        <v>15</v>
      </c>
      <c r="L113" s="93" t="s">
        <v>16</v>
      </c>
      <c r="M113" s="60" t="s">
        <v>17</v>
      </c>
      <c r="N113" s="60" t="s">
        <v>18</v>
      </c>
      <c r="O113" s="60" t="s">
        <v>19</v>
      </c>
      <c r="P113" s="60" t="s">
        <v>20</v>
      </c>
      <c r="Q113" s="60" t="s">
        <v>21</v>
      </c>
      <c r="R113" s="60" t="s">
        <v>22</v>
      </c>
      <c r="S113" s="60" t="s">
        <v>23</v>
      </c>
      <c r="T113" s="60" t="s">
        <v>24</v>
      </c>
      <c r="U113" s="60" t="s">
        <v>25</v>
      </c>
    </row>
    <row r="114" spans="1:21" s="26" customFormat="1" ht="39.950000000000003" customHeight="1">
      <c r="A114" s="2">
        <v>57</v>
      </c>
      <c r="B114" s="4" t="s">
        <v>113</v>
      </c>
      <c r="C114" s="74" t="s">
        <v>114</v>
      </c>
      <c r="D114" s="43">
        <v>5</v>
      </c>
      <c r="E114" s="64">
        <v>448.983</v>
      </c>
      <c r="F114" s="64">
        <f t="shared" ref="F114:F118" si="64">D114*E114</f>
        <v>2244.915</v>
      </c>
      <c r="G114" s="48"/>
      <c r="H114" s="48"/>
      <c r="I114" s="64">
        <f>VLOOKUP($F$114,Tabisr,1)</f>
        <v>368.11</v>
      </c>
      <c r="J114" s="65">
        <f t="shared" ref="J114:J118" si="65">+F114-I114</f>
        <v>1876.8049999999998</v>
      </c>
      <c r="K114" s="94">
        <f>VLOOKUP($F$114,Tabisr,4)</f>
        <v>6.4000000000000001E-2</v>
      </c>
      <c r="L114" s="64">
        <f t="shared" ref="L114:L118" si="66">+J114*K114</f>
        <v>120.11551999999999</v>
      </c>
      <c r="M114" s="64">
        <f>VLOOKUP($F$114,Tabisr,3)</f>
        <v>7.05</v>
      </c>
      <c r="N114" s="98">
        <v>0</v>
      </c>
      <c r="O114" s="64">
        <v>0</v>
      </c>
      <c r="P114" s="64">
        <v>0</v>
      </c>
      <c r="Q114" s="64">
        <v>0</v>
      </c>
      <c r="R114" s="48">
        <v>0</v>
      </c>
      <c r="S114" s="48">
        <v>0</v>
      </c>
      <c r="T114" s="49">
        <f t="shared" ref="T114" si="67">F114+G114+H114-N114+O114-P114-Q114-R114-S114</f>
        <v>2244.915</v>
      </c>
      <c r="U114" s="65">
        <f t="shared" ref="U114" si="68">T114-G114</f>
        <v>2244.915</v>
      </c>
    </row>
    <row r="115" spans="1:21" s="26" customFormat="1" ht="39.950000000000003" customHeight="1">
      <c r="A115" s="2">
        <v>58</v>
      </c>
      <c r="B115" s="4" t="s">
        <v>115</v>
      </c>
      <c r="C115" s="74" t="s">
        <v>116</v>
      </c>
      <c r="D115" s="43">
        <v>5</v>
      </c>
      <c r="E115" s="64">
        <v>303.09399999999999</v>
      </c>
      <c r="F115" s="64">
        <f t="shared" si="64"/>
        <v>1515.47</v>
      </c>
      <c r="G115" s="64"/>
      <c r="H115" s="64"/>
      <c r="I115" s="64">
        <f>VLOOKUP($F$115,Tabisr,1)</f>
        <v>368.11</v>
      </c>
      <c r="J115" s="65">
        <f t="shared" si="65"/>
        <v>1147.3600000000001</v>
      </c>
      <c r="K115" s="94">
        <f>VLOOKUP($F$115,Tabisr,4)</f>
        <v>6.4000000000000001E-2</v>
      </c>
      <c r="L115" s="64">
        <f t="shared" si="66"/>
        <v>73.43104000000001</v>
      </c>
      <c r="M115" s="64">
        <f>VLOOKUP($F$115,Tabisr,3)</f>
        <v>7.05</v>
      </c>
      <c r="N115" s="64">
        <v>0</v>
      </c>
      <c r="O115" s="64">
        <v>0</v>
      </c>
      <c r="P115" s="64">
        <v>0</v>
      </c>
      <c r="Q115" s="64">
        <v>0</v>
      </c>
      <c r="R115" s="64">
        <v>0</v>
      </c>
      <c r="S115" s="64">
        <v>0</v>
      </c>
      <c r="T115" s="49">
        <f t="shared" ref="T115:T118" si="69">F115+G115+H115-N115+O115-P115-Q115-R115-S115</f>
        <v>1515.47</v>
      </c>
      <c r="U115" s="65">
        <f t="shared" ref="U115:U118" si="70">T115-G115</f>
        <v>1515.47</v>
      </c>
    </row>
    <row r="116" spans="1:21" s="26" customFormat="1" ht="39.950000000000003" customHeight="1">
      <c r="A116" s="2">
        <v>59</v>
      </c>
      <c r="B116" s="4" t="s">
        <v>117</v>
      </c>
      <c r="C116" s="74" t="s">
        <v>116</v>
      </c>
      <c r="D116" s="43">
        <v>5</v>
      </c>
      <c r="E116" s="64">
        <v>303.09399999999999</v>
      </c>
      <c r="F116" s="64">
        <f t="shared" si="64"/>
        <v>1515.47</v>
      </c>
      <c r="G116" s="64"/>
      <c r="H116" s="64"/>
      <c r="I116" s="64">
        <f>VLOOKUP($F$116,Tabisr,1)</f>
        <v>368.11</v>
      </c>
      <c r="J116" s="65">
        <f t="shared" si="65"/>
        <v>1147.3600000000001</v>
      </c>
      <c r="K116" s="94">
        <f>VLOOKUP($F$116,Tabisr,4)</f>
        <v>6.4000000000000001E-2</v>
      </c>
      <c r="L116" s="64">
        <f t="shared" si="66"/>
        <v>73.43104000000001</v>
      </c>
      <c r="M116" s="64">
        <f>VLOOKUP($F$116,Tabisr,3)</f>
        <v>7.05</v>
      </c>
      <c r="N116" s="64">
        <v>0</v>
      </c>
      <c r="O116" s="64">
        <v>0</v>
      </c>
      <c r="P116" s="64">
        <v>0</v>
      </c>
      <c r="Q116" s="64">
        <v>0</v>
      </c>
      <c r="R116" s="64">
        <v>0</v>
      </c>
      <c r="S116" s="64">
        <v>0</v>
      </c>
      <c r="T116" s="49">
        <f t="shared" si="69"/>
        <v>1515.47</v>
      </c>
      <c r="U116" s="65">
        <f t="shared" si="70"/>
        <v>1515.47</v>
      </c>
    </row>
    <row r="117" spans="1:21" s="26" customFormat="1" ht="39.950000000000003" customHeight="1">
      <c r="A117" s="2">
        <v>60</v>
      </c>
      <c r="B117" s="4" t="s">
        <v>118</v>
      </c>
      <c r="C117" s="74" t="s">
        <v>116</v>
      </c>
      <c r="D117" s="43">
        <v>5</v>
      </c>
      <c r="E117" s="64">
        <v>303.09399999999999</v>
      </c>
      <c r="F117" s="64">
        <f t="shared" si="64"/>
        <v>1515.47</v>
      </c>
      <c r="G117" s="64"/>
      <c r="H117" s="64"/>
      <c r="I117" s="64">
        <f>VLOOKUP($F$117,Tabisr,1)</f>
        <v>368.11</v>
      </c>
      <c r="J117" s="65">
        <f t="shared" si="65"/>
        <v>1147.3600000000001</v>
      </c>
      <c r="K117" s="94">
        <f>VLOOKUP($F$117,Tabisr,4)</f>
        <v>6.4000000000000001E-2</v>
      </c>
      <c r="L117" s="64">
        <f t="shared" si="66"/>
        <v>73.43104000000001</v>
      </c>
      <c r="M117" s="64">
        <f>VLOOKUP($F$117,Tabisr,3)</f>
        <v>7.05</v>
      </c>
      <c r="N117" s="64">
        <v>0</v>
      </c>
      <c r="O117" s="64">
        <v>0</v>
      </c>
      <c r="P117" s="64">
        <v>0</v>
      </c>
      <c r="Q117" s="64">
        <v>0</v>
      </c>
      <c r="R117" s="64">
        <v>0</v>
      </c>
      <c r="S117" s="64">
        <v>0</v>
      </c>
      <c r="T117" s="49">
        <f t="shared" si="69"/>
        <v>1515.47</v>
      </c>
      <c r="U117" s="65">
        <f t="shared" si="70"/>
        <v>1515.47</v>
      </c>
    </row>
    <row r="118" spans="1:21" s="26" customFormat="1" ht="39.950000000000003" customHeight="1">
      <c r="A118" s="2">
        <v>61</v>
      </c>
      <c r="B118" s="4" t="s">
        <v>119</v>
      </c>
      <c r="C118" s="74" t="s">
        <v>120</v>
      </c>
      <c r="D118" s="43">
        <v>5</v>
      </c>
      <c r="E118" s="64">
        <v>286.26949999999999</v>
      </c>
      <c r="F118" s="64">
        <f t="shared" si="64"/>
        <v>1431.3474999999999</v>
      </c>
      <c r="G118" s="64"/>
      <c r="H118" s="2"/>
      <c r="I118" s="64">
        <f>VLOOKUP($F$118,Tabisr,1)</f>
        <v>368.11</v>
      </c>
      <c r="J118" s="65">
        <f t="shared" si="65"/>
        <v>1063.2374999999997</v>
      </c>
      <c r="K118" s="94">
        <f>VLOOKUP($F$118,Tabisr,4)</f>
        <v>6.4000000000000001E-2</v>
      </c>
      <c r="L118" s="64">
        <f t="shared" si="66"/>
        <v>68.047199999999989</v>
      </c>
      <c r="M118" s="64">
        <f>VLOOKUP($F$118,Tabisr,3)</f>
        <v>7.05</v>
      </c>
      <c r="N118" s="64">
        <v>0</v>
      </c>
      <c r="O118" s="64">
        <v>0</v>
      </c>
      <c r="P118" s="64">
        <v>0</v>
      </c>
      <c r="Q118" s="64">
        <v>0</v>
      </c>
      <c r="R118" s="64">
        <v>0</v>
      </c>
      <c r="S118" s="64">
        <v>0</v>
      </c>
      <c r="T118" s="49">
        <f t="shared" si="69"/>
        <v>1431.3474999999999</v>
      </c>
      <c r="U118" s="65">
        <f t="shared" si="70"/>
        <v>1431.3474999999999</v>
      </c>
    </row>
    <row r="119" spans="1:21" ht="12.75">
      <c r="A119" s="52"/>
      <c r="B119" s="53"/>
      <c r="C119" s="54"/>
      <c r="D119" s="52"/>
      <c r="E119" s="52"/>
      <c r="F119" s="58">
        <f>+SUM(F114:F118)</f>
        <v>8222.6725000000006</v>
      </c>
      <c r="G119" s="58">
        <f>+SUM(G114:G118)</f>
        <v>0</v>
      </c>
      <c r="H119" s="58">
        <f>+SUM(H114:H118)</f>
        <v>0</v>
      </c>
      <c r="I119" s="58"/>
      <c r="J119" s="58"/>
      <c r="K119" s="58"/>
      <c r="L119" s="58"/>
      <c r="M119" s="58"/>
      <c r="N119" s="91">
        <f t="shared" ref="N119:U119" si="71">+SUM(N114:N118)</f>
        <v>0</v>
      </c>
      <c r="O119" s="58">
        <f t="shared" si="71"/>
        <v>0</v>
      </c>
      <c r="P119" s="58">
        <f t="shared" si="71"/>
        <v>0</v>
      </c>
      <c r="Q119" s="58">
        <f t="shared" si="71"/>
        <v>0</v>
      </c>
      <c r="R119" s="58">
        <f t="shared" si="71"/>
        <v>0</v>
      </c>
      <c r="S119" s="58">
        <f t="shared" si="71"/>
        <v>0</v>
      </c>
      <c r="T119" s="58">
        <f t="shared" si="71"/>
        <v>8222.6725000000006</v>
      </c>
      <c r="U119" s="58">
        <f t="shared" si="71"/>
        <v>8222.6725000000006</v>
      </c>
    </row>
    <row r="120" spans="1:21">
      <c r="A120" s="52"/>
      <c r="B120" s="53"/>
      <c r="C120" s="54"/>
      <c r="D120" s="52"/>
      <c r="E120" s="52"/>
      <c r="F120" s="59"/>
      <c r="G120" s="59"/>
      <c r="H120" s="59"/>
      <c r="I120" s="59"/>
      <c r="J120" s="59"/>
      <c r="K120" s="59"/>
      <c r="L120" s="59"/>
      <c r="M120" s="59"/>
      <c r="N120" s="92"/>
      <c r="O120" s="59"/>
      <c r="P120" s="59"/>
      <c r="Q120" s="59"/>
      <c r="R120" s="59"/>
      <c r="S120" s="59"/>
      <c r="T120" s="59"/>
      <c r="U120" s="59"/>
    </row>
    <row r="121" spans="1:21">
      <c r="A121" s="52"/>
      <c r="B121" s="53"/>
      <c r="C121" s="54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101"/>
      <c r="O121" s="52"/>
      <c r="P121" s="52"/>
      <c r="Q121" s="107"/>
      <c r="R121" s="52"/>
      <c r="S121" s="52"/>
      <c r="T121" s="52"/>
      <c r="U121" s="52"/>
    </row>
    <row r="122" spans="1:21" ht="12.75">
      <c r="A122" s="206" t="s">
        <v>121</v>
      </c>
      <c r="B122" s="207"/>
      <c r="C122" s="207"/>
      <c r="D122" s="207"/>
      <c r="E122" s="207"/>
      <c r="F122" s="207"/>
      <c r="G122" s="207"/>
      <c r="H122" s="207"/>
      <c r="I122" s="207"/>
      <c r="J122" s="207"/>
      <c r="K122" s="207"/>
      <c r="L122" s="207"/>
      <c r="M122" s="207"/>
      <c r="N122" s="207"/>
      <c r="O122" s="207"/>
      <c r="P122" s="207"/>
      <c r="Q122" s="207"/>
      <c r="R122" s="207"/>
      <c r="S122" s="207"/>
      <c r="T122" s="207"/>
      <c r="U122" s="207"/>
    </row>
    <row r="123" spans="1:21" ht="25.5">
      <c r="A123" s="60" t="s">
        <v>4</v>
      </c>
      <c r="B123" s="61" t="s">
        <v>5</v>
      </c>
      <c r="C123" s="60" t="s">
        <v>6</v>
      </c>
      <c r="D123" s="60" t="s">
        <v>8</v>
      </c>
      <c r="E123" s="60" t="s">
        <v>9</v>
      </c>
      <c r="F123" s="60" t="s">
        <v>10</v>
      </c>
      <c r="G123" s="60" t="s">
        <v>11</v>
      </c>
      <c r="H123" s="60" t="s">
        <v>12</v>
      </c>
      <c r="I123" s="93" t="s">
        <v>13</v>
      </c>
      <c r="J123" s="93" t="s">
        <v>14</v>
      </c>
      <c r="K123" s="93" t="s">
        <v>15</v>
      </c>
      <c r="L123" s="93" t="s">
        <v>16</v>
      </c>
      <c r="M123" s="60" t="s">
        <v>17</v>
      </c>
      <c r="N123" s="60" t="s">
        <v>18</v>
      </c>
      <c r="O123" s="60" t="s">
        <v>19</v>
      </c>
      <c r="P123" s="60" t="s">
        <v>20</v>
      </c>
      <c r="Q123" s="60" t="s">
        <v>21</v>
      </c>
      <c r="R123" s="60" t="s">
        <v>22</v>
      </c>
      <c r="S123" s="60" t="s">
        <v>23</v>
      </c>
      <c r="T123" s="60" t="s">
        <v>24</v>
      </c>
      <c r="U123" s="60" t="s">
        <v>25</v>
      </c>
    </row>
    <row r="124" spans="1:21" s="26" customFormat="1" ht="42" customHeight="1">
      <c r="A124" s="2">
        <v>63</v>
      </c>
      <c r="B124" s="4" t="s">
        <v>122</v>
      </c>
      <c r="C124" s="74" t="s">
        <v>123</v>
      </c>
      <c r="D124" s="43">
        <v>5</v>
      </c>
      <c r="E124" s="64">
        <v>760.52949999999998</v>
      </c>
      <c r="F124" s="64">
        <f>D124*E124</f>
        <v>3802.6475</v>
      </c>
      <c r="G124" s="48"/>
      <c r="H124" s="48"/>
      <c r="I124" s="64">
        <f>VLOOKUP($F$124,Tabisr,1)</f>
        <v>3124.36</v>
      </c>
      <c r="J124" s="65">
        <f>+F124-I124</f>
        <v>678.28749999999991</v>
      </c>
      <c r="K124" s="94">
        <f>VLOOKUP($F$124,Tabisr,4)</f>
        <v>0.10879999999999999</v>
      </c>
      <c r="L124" s="64">
        <f>+J124*K124</f>
        <v>73.797679999999986</v>
      </c>
      <c r="M124" s="64">
        <f>VLOOKUP($F$124,Tabisr,3)</f>
        <v>183.45</v>
      </c>
      <c r="N124" s="73">
        <v>0</v>
      </c>
      <c r="O124" s="64">
        <v>0</v>
      </c>
      <c r="P124" s="48">
        <v>0</v>
      </c>
      <c r="Q124" s="48">
        <v>0</v>
      </c>
      <c r="R124" s="48">
        <v>0</v>
      </c>
      <c r="S124" s="48">
        <v>0</v>
      </c>
      <c r="T124" s="49">
        <f>F124+G124+H124-N124+O124-P124-Q124-R124-S124</f>
        <v>3802.6475</v>
      </c>
      <c r="U124" s="65">
        <f>T124-G124</f>
        <v>3802.6475</v>
      </c>
    </row>
    <row r="125" spans="1:21" s="26" customFormat="1" ht="42" customHeight="1">
      <c r="A125" s="2">
        <v>145</v>
      </c>
      <c r="B125" s="4" t="s">
        <v>124</v>
      </c>
      <c r="C125" s="74" t="s">
        <v>125</v>
      </c>
      <c r="D125" s="43">
        <v>5</v>
      </c>
      <c r="E125" s="64">
        <v>477.05450000000002</v>
      </c>
      <c r="F125" s="64">
        <f>D125*E125</f>
        <v>2385.2725</v>
      </c>
      <c r="G125" s="64"/>
      <c r="H125" s="2"/>
      <c r="I125" s="64">
        <f>VLOOKUP($F$125,Tabisr,1)</f>
        <v>368.11</v>
      </c>
      <c r="J125" s="65">
        <f>+F125-I125</f>
        <v>2017.1624999999999</v>
      </c>
      <c r="K125" s="94">
        <f>VLOOKUP($F$125,Tabisr,4)</f>
        <v>6.4000000000000001E-2</v>
      </c>
      <c r="L125" s="64">
        <f>+J125*K125</f>
        <v>129.0984</v>
      </c>
      <c r="M125" s="64">
        <f>VLOOKUP($F$125,Tabisr,3)</f>
        <v>7.05</v>
      </c>
      <c r="N125" s="73">
        <v>0</v>
      </c>
      <c r="O125" s="64">
        <v>0</v>
      </c>
      <c r="P125" s="48">
        <v>0</v>
      </c>
      <c r="Q125" s="64">
        <v>0</v>
      </c>
      <c r="R125" s="48">
        <v>0</v>
      </c>
      <c r="S125" s="48">
        <v>0</v>
      </c>
      <c r="T125" s="49">
        <f t="shared" ref="T125:T136" si="72">F125+G125+H125-N125+O125-P125-Q125-R125-S125</f>
        <v>2385.2725</v>
      </c>
      <c r="U125" s="65">
        <f t="shared" ref="U125:U136" si="73">T125-G125</f>
        <v>2385.2725</v>
      </c>
    </row>
    <row r="126" spans="1:21" s="26" customFormat="1" ht="42" customHeight="1">
      <c r="A126" s="2">
        <v>64</v>
      </c>
      <c r="B126" s="4" t="s">
        <v>126</v>
      </c>
      <c r="C126" s="74" t="s">
        <v>54</v>
      </c>
      <c r="D126" s="43">
        <v>5</v>
      </c>
      <c r="E126" s="64">
        <v>303.09399999999999</v>
      </c>
      <c r="F126" s="64">
        <f>D126*E126</f>
        <v>1515.47</v>
      </c>
      <c r="G126" s="64"/>
      <c r="H126" s="119"/>
      <c r="I126" s="64">
        <f>VLOOKUP($F$126,Tabisr,1)</f>
        <v>368.11</v>
      </c>
      <c r="J126" s="65">
        <f>+F126-I126</f>
        <v>1147.3600000000001</v>
      </c>
      <c r="K126" s="94">
        <f>VLOOKUP($F$126,Tabisr,4)</f>
        <v>6.4000000000000001E-2</v>
      </c>
      <c r="L126" s="64">
        <f>+J126*K126</f>
        <v>73.43104000000001</v>
      </c>
      <c r="M126" s="64">
        <f>VLOOKUP($F$126,Tabisr,3)</f>
        <v>7.05</v>
      </c>
      <c r="N126" s="73">
        <v>0</v>
      </c>
      <c r="O126" s="64">
        <v>0</v>
      </c>
      <c r="P126" s="64">
        <v>0</v>
      </c>
      <c r="Q126" s="64">
        <v>0</v>
      </c>
      <c r="R126" s="64">
        <v>0</v>
      </c>
      <c r="S126" s="64">
        <v>0</v>
      </c>
      <c r="T126" s="49">
        <f t="shared" si="72"/>
        <v>1515.47</v>
      </c>
      <c r="U126" s="65">
        <f t="shared" si="73"/>
        <v>1515.47</v>
      </c>
    </row>
    <row r="127" spans="1:21" s="26" customFormat="1" ht="25.5">
      <c r="A127" s="2"/>
      <c r="B127" s="4" t="s">
        <v>79</v>
      </c>
      <c r="C127" s="225" t="s">
        <v>127</v>
      </c>
      <c r="D127" s="43"/>
      <c r="E127" s="64"/>
      <c r="F127" s="64"/>
      <c r="G127" s="64"/>
      <c r="H127" s="64"/>
      <c r="I127" s="64"/>
      <c r="J127" s="65"/>
      <c r="K127" s="94"/>
      <c r="L127" s="64"/>
      <c r="M127" s="64"/>
      <c r="N127" s="73">
        <v>0</v>
      </c>
      <c r="O127" s="64">
        <v>0</v>
      </c>
      <c r="P127" s="64">
        <v>0</v>
      </c>
      <c r="Q127" s="64">
        <v>0</v>
      </c>
      <c r="R127" s="48">
        <v>0</v>
      </c>
      <c r="S127" s="48">
        <v>0</v>
      </c>
      <c r="T127" s="49">
        <f t="shared" si="72"/>
        <v>0</v>
      </c>
      <c r="U127" s="65">
        <f t="shared" si="73"/>
        <v>0</v>
      </c>
    </row>
    <row r="128" spans="1:21" s="26" customFormat="1" ht="25.5">
      <c r="A128" s="2"/>
      <c r="B128" s="4" t="s">
        <v>79</v>
      </c>
      <c r="C128" s="74" t="s">
        <v>127</v>
      </c>
      <c r="D128" s="113"/>
      <c r="E128" s="64">
        <v>0</v>
      </c>
      <c r="F128" s="64"/>
      <c r="G128" s="48"/>
      <c r="H128" s="48"/>
      <c r="I128" s="64"/>
      <c r="J128" s="65"/>
      <c r="K128" s="94"/>
      <c r="L128" s="64"/>
      <c r="M128" s="64"/>
      <c r="N128" s="73"/>
      <c r="O128" s="64">
        <v>0</v>
      </c>
      <c r="P128" s="48">
        <v>0</v>
      </c>
      <c r="Q128" s="48">
        <v>0</v>
      </c>
      <c r="R128" s="48">
        <v>0</v>
      </c>
      <c r="S128" s="48">
        <v>0</v>
      </c>
      <c r="T128" s="49">
        <f t="shared" si="72"/>
        <v>0</v>
      </c>
      <c r="U128" s="65">
        <f t="shared" si="73"/>
        <v>0</v>
      </c>
    </row>
    <row r="129" spans="1:21" s="26" customFormat="1" ht="25.5">
      <c r="A129" s="2"/>
      <c r="B129" s="4" t="s">
        <v>79</v>
      </c>
      <c r="C129" s="74" t="s">
        <v>128</v>
      </c>
      <c r="D129" s="43"/>
      <c r="E129" s="64">
        <v>0</v>
      </c>
      <c r="F129" s="64"/>
      <c r="G129" s="48"/>
      <c r="H129" s="48"/>
      <c r="I129" s="64"/>
      <c r="J129" s="65"/>
      <c r="K129" s="94"/>
      <c r="L129" s="64"/>
      <c r="M129" s="48"/>
      <c r="N129" s="73"/>
      <c r="O129" s="64">
        <v>0</v>
      </c>
      <c r="P129" s="48">
        <v>0</v>
      </c>
      <c r="Q129" s="48">
        <v>0</v>
      </c>
      <c r="R129" s="48">
        <v>0</v>
      </c>
      <c r="S129" s="48">
        <v>0</v>
      </c>
      <c r="T129" s="49">
        <f t="shared" si="72"/>
        <v>0</v>
      </c>
      <c r="U129" s="65">
        <f t="shared" si="73"/>
        <v>0</v>
      </c>
    </row>
    <row r="130" spans="1:21" s="26" customFormat="1" ht="42" customHeight="1">
      <c r="A130" s="2">
        <v>354</v>
      </c>
      <c r="B130" s="203" t="s">
        <v>455</v>
      </c>
      <c r="C130" s="74" t="s">
        <v>128</v>
      </c>
      <c r="D130" s="43">
        <v>3.31</v>
      </c>
      <c r="E130" s="64">
        <v>304.19799999999998</v>
      </c>
      <c r="F130" s="64">
        <f>D130*E130</f>
        <v>1006.8953799999999</v>
      </c>
      <c r="G130" s="48"/>
      <c r="H130" s="64"/>
      <c r="I130" s="64">
        <f>VLOOKUP($F$130,Tabisr,1)</f>
        <v>368.11</v>
      </c>
      <c r="J130" s="65">
        <f>+F130-I130</f>
        <v>638.78537999999992</v>
      </c>
      <c r="K130" s="94">
        <f>VLOOKUP($F$130,Tabisr,4)</f>
        <v>6.4000000000000001E-2</v>
      </c>
      <c r="L130" s="64">
        <f>+J130*K130</f>
        <v>40.882264319999997</v>
      </c>
      <c r="M130" s="64">
        <f>VLOOKUP($F$130,Tabisr,3)</f>
        <v>7.05</v>
      </c>
      <c r="N130" s="73">
        <v>0</v>
      </c>
      <c r="O130" s="64">
        <v>0</v>
      </c>
      <c r="P130" s="48">
        <v>0</v>
      </c>
      <c r="Q130" s="48">
        <v>0</v>
      </c>
      <c r="R130" s="48">
        <v>0</v>
      </c>
      <c r="S130" s="48">
        <v>0</v>
      </c>
      <c r="T130" s="49">
        <f t="shared" si="72"/>
        <v>1006.8953799999999</v>
      </c>
      <c r="U130" s="65">
        <f t="shared" si="73"/>
        <v>1006.8953799999999</v>
      </c>
    </row>
    <row r="131" spans="1:21" s="26" customFormat="1" ht="42" customHeight="1">
      <c r="A131" s="2">
        <v>355</v>
      </c>
      <c r="B131" s="66" t="s">
        <v>432</v>
      </c>
      <c r="C131" s="74" t="s">
        <v>129</v>
      </c>
      <c r="D131" s="43">
        <v>3.31</v>
      </c>
      <c r="E131" s="64">
        <v>304.19799999999998</v>
      </c>
      <c r="F131" s="64">
        <f>D131*E131</f>
        <v>1006.8953799999999</v>
      </c>
      <c r="G131" s="64"/>
      <c r="H131" s="48"/>
      <c r="I131" s="64">
        <f>VLOOKUP($F$131,Tabisr,1)</f>
        <v>368.11</v>
      </c>
      <c r="J131" s="65">
        <f>+F131-I131</f>
        <v>638.78537999999992</v>
      </c>
      <c r="K131" s="94">
        <f>VLOOKUP($F$131,Tabisr,4)</f>
        <v>6.4000000000000001E-2</v>
      </c>
      <c r="L131" s="64">
        <f>+J131*K131</f>
        <v>40.882264319999997</v>
      </c>
      <c r="M131" s="64">
        <f>VLOOKUP($F$131,Tabisr,3)</f>
        <v>7.05</v>
      </c>
      <c r="N131" s="73">
        <v>0</v>
      </c>
      <c r="O131" s="64">
        <v>0</v>
      </c>
      <c r="P131" s="48">
        <v>0</v>
      </c>
      <c r="Q131" s="48">
        <v>0</v>
      </c>
      <c r="R131" s="48">
        <v>0</v>
      </c>
      <c r="S131" s="48">
        <v>0</v>
      </c>
      <c r="T131" s="49">
        <f t="shared" si="72"/>
        <v>1006.8953799999999</v>
      </c>
      <c r="U131" s="65">
        <f t="shared" si="73"/>
        <v>1006.8953799999999</v>
      </c>
    </row>
    <row r="132" spans="1:21" s="26" customFormat="1" ht="25.5">
      <c r="A132" s="2">
        <v>17</v>
      </c>
      <c r="B132" s="66" t="s">
        <v>433</v>
      </c>
      <c r="C132" s="74" t="s">
        <v>129</v>
      </c>
      <c r="D132" s="43">
        <v>5</v>
      </c>
      <c r="E132" s="64">
        <v>304.2</v>
      </c>
      <c r="F132" s="64">
        <f t="shared" ref="F132:F133" si="74">D132*E132</f>
        <v>1521</v>
      </c>
      <c r="G132" s="48"/>
      <c r="H132" s="64"/>
      <c r="I132" s="64"/>
      <c r="J132" s="65"/>
      <c r="K132" s="94"/>
      <c r="L132" s="64"/>
      <c r="M132" s="64"/>
      <c r="N132" s="73"/>
      <c r="O132" s="64">
        <v>0</v>
      </c>
      <c r="P132" s="48"/>
      <c r="Q132" s="48"/>
      <c r="R132" s="48"/>
      <c r="S132" s="48"/>
      <c r="T132" s="49">
        <f t="shared" ref="T132:T133" si="75">F132+G132+H132-N132+O132-P132-Q132-R132-S132</f>
        <v>1521</v>
      </c>
      <c r="U132" s="65">
        <f t="shared" ref="U132:U133" si="76">T132-G132</f>
        <v>1521</v>
      </c>
    </row>
    <row r="133" spans="1:21" s="26" customFormat="1" ht="15.75">
      <c r="A133" s="2">
        <v>356</v>
      </c>
      <c r="B133" s="66" t="s">
        <v>434</v>
      </c>
      <c r="C133" s="74" t="s">
        <v>130</v>
      </c>
      <c r="D133" s="113">
        <v>3.31</v>
      </c>
      <c r="E133" s="64">
        <v>332.4</v>
      </c>
      <c r="F133" s="64">
        <f t="shared" si="74"/>
        <v>1100.2439999999999</v>
      </c>
      <c r="G133" s="48"/>
      <c r="H133" s="48"/>
      <c r="I133" s="64"/>
      <c r="J133" s="65"/>
      <c r="K133" s="94"/>
      <c r="L133" s="64"/>
      <c r="M133" s="64"/>
      <c r="N133" s="73"/>
      <c r="O133" s="64">
        <v>0</v>
      </c>
      <c r="P133" s="48">
        <v>0</v>
      </c>
      <c r="Q133" s="48">
        <v>0</v>
      </c>
      <c r="R133" s="48">
        <v>0</v>
      </c>
      <c r="S133" s="48">
        <v>0</v>
      </c>
      <c r="T133" s="49">
        <f t="shared" si="75"/>
        <v>1100.2439999999999</v>
      </c>
      <c r="U133" s="65">
        <f t="shared" si="76"/>
        <v>1100.2439999999999</v>
      </c>
    </row>
    <row r="134" spans="1:21" s="26" customFormat="1" ht="15.75">
      <c r="A134" s="2"/>
      <c r="B134" s="66" t="s">
        <v>79</v>
      </c>
      <c r="C134" s="74" t="s">
        <v>130</v>
      </c>
      <c r="D134" s="113"/>
      <c r="E134" s="64">
        <v>0</v>
      </c>
      <c r="F134" s="64"/>
      <c r="G134" s="48"/>
      <c r="H134" s="48"/>
      <c r="I134" s="64"/>
      <c r="J134" s="65"/>
      <c r="K134" s="94"/>
      <c r="L134" s="64"/>
      <c r="M134" s="64"/>
      <c r="N134" s="73"/>
      <c r="O134" s="64">
        <v>0</v>
      </c>
      <c r="P134" s="48">
        <v>0</v>
      </c>
      <c r="Q134" s="48">
        <v>0</v>
      </c>
      <c r="R134" s="48">
        <v>0</v>
      </c>
      <c r="S134" s="48">
        <v>0</v>
      </c>
      <c r="T134" s="49">
        <f t="shared" si="72"/>
        <v>0</v>
      </c>
      <c r="U134" s="65">
        <f t="shared" si="73"/>
        <v>0</v>
      </c>
    </row>
    <row r="135" spans="1:21" s="26" customFormat="1" ht="15.75">
      <c r="A135" s="2"/>
      <c r="B135" s="66" t="s">
        <v>79</v>
      </c>
      <c r="C135" s="74" t="s">
        <v>130</v>
      </c>
      <c r="D135" s="43"/>
      <c r="E135" s="64">
        <v>0</v>
      </c>
      <c r="F135" s="64"/>
      <c r="G135" s="48"/>
      <c r="H135" s="64"/>
      <c r="I135" s="64"/>
      <c r="J135" s="65"/>
      <c r="K135" s="94"/>
      <c r="L135" s="64"/>
      <c r="M135" s="64"/>
      <c r="N135" s="73"/>
      <c r="O135" s="64">
        <v>0</v>
      </c>
      <c r="P135" s="48">
        <v>0</v>
      </c>
      <c r="Q135" s="48">
        <v>0</v>
      </c>
      <c r="R135" s="48">
        <v>0</v>
      </c>
      <c r="S135" s="48">
        <v>0</v>
      </c>
      <c r="T135" s="49">
        <f t="shared" si="72"/>
        <v>0</v>
      </c>
      <c r="U135" s="65">
        <f t="shared" si="73"/>
        <v>0</v>
      </c>
    </row>
    <row r="136" spans="1:21" s="26" customFormat="1" ht="25.5">
      <c r="A136" s="40">
        <v>358</v>
      </c>
      <c r="B136" s="66" t="s">
        <v>456</v>
      </c>
      <c r="C136" s="74" t="s">
        <v>127</v>
      </c>
      <c r="D136" s="43">
        <v>1.65</v>
      </c>
      <c r="E136" s="71">
        <v>304.19799999999998</v>
      </c>
      <c r="F136" s="71">
        <f>D136*E136</f>
        <v>501.92669999999993</v>
      </c>
      <c r="G136" s="44"/>
      <c r="H136" s="71"/>
      <c r="I136" s="71">
        <f>VLOOKUP($F$136,Tabisr,1)</f>
        <v>368.11</v>
      </c>
      <c r="J136" s="96">
        <f>+F136-I136</f>
        <v>133.81669999999991</v>
      </c>
      <c r="K136" s="97">
        <f>VLOOKUP($F$136,Tabisr,4)</f>
        <v>6.4000000000000001E-2</v>
      </c>
      <c r="L136" s="71">
        <f>+J136*K136</f>
        <v>8.5642687999999954</v>
      </c>
      <c r="M136" s="71">
        <f>VLOOKUP($F$136,Tabisr,3)</f>
        <v>7.05</v>
      </c>
      <c r="N136" s="98">
        <v>0</v>
      </c>
      <c r="O136" s="71">
        <v>0</v>
      </c>
      <c r="P136" s="44">
        <v>0</v>
      </c>
      <c r="Q136" s="44">
        <v>0</v>
      </c>
      <c r="R136" s="44">
        <v>0</v>
      </c>
      <c r="S136" s="44">
        <v>0</v>
      </c>
      <c r="T136" s="45">
        <f t="shared" si="72"/>
        <v>501.92669999999993</v>
      </c>
      <c r="U136" s="96">
        <f t="shared" si="73"/>
        <v>501.92669999999993</v>
      </c>
    </row>
    <row r="137" spans="1:21" ht="12.75">
      <c r="A137" s="52"/>
      <c r="B137" s="53"/>
      <c r="C137" s="54"/>
      <c r="D137" s="52"/>
      <c r="E137" s="52"/>
      <c r="F137" s="58">
        <f>SUM(F124:F136)</f>
        <v>12840.351460000002</v>
      </c>
      <c r="G137" s="58">
        <f>SUM(G124:G136)</f>
        <v>0</v>
      </c>
      <c r="H137" s="58">
        <f t="shared" ref="H137:U137" si="77">SUM(H124:H136)</f>
        <v>0</v>
      </c>
      <c r="I137" s="58"/>
      <c r="J137" s="58"/>
      <c r="K137" s="58"/>
      <c r="L137" s="58"/>
      <c r="M137" s="58"/>
      <c r="N137" s="91">
        <f t="shared" si="77"/>
        <v>0</v>
      </c>
      <c r="O137" s="58">
        <f t="shared" si="77"/>
        <v>0</v>
      </c>
      <c r="P137" s="58">
        <f t="shared" si="77"/>
        <v>0</v>
      </c>
      <c r="Q137" s="58">
        <f t="shared" si="77"/>
        <v>0</v>
      </c>
      <c r="R137" s="58">
        <f t="shared" si="77"/>
        <v>0</v>
      </c>
      <c r="S137" s="58">
        <f t="shared" si="77"/>
        <v>0</v>
      </c>
      <c r="T137" s="58">
        <f t="shared" si="77"/>
        <v>12840.351460000002</v>
      </c>
      <c r="U137" s="58">
        <f t="shared" si="77"/>
        <v>12840.351460000002</v>
      </c>
    </row>
    <row r="138" spans="1:21">
      <c r="A138" s="52"/>
      <c r="B138" s="53"/>
      <c r="C138" s="54"/>
      <c r="D138" s="52"/>
      <c r="E138" s="52"/>
      <c r="F138" s="59"/>
      <c r="G138" s="59"/>
      <c r="H138" s="59"/>
      <c r="I138" s="59"/>
      <c r="J138" s="59"/>
      <c r="K138" s="59"/>
      <c r="L138" s="59"/>
      <c r="M138" s="59"/>
      <c r="N138" s="92"/>
      <c r="O138" s="59"/>
      <c r="P138" s="59"/>
      <c r="Q138" s="59"/>
      <c r="R138" s="59"/>
      <c r="S138" s="59"/>
      <c r="T138" s="59"/>
      <c r="U138" s="59"/>
    </row>
    <row r="139" spans="1:21">
      <c r="A139" s="52"/>
      <c r="B139" s="53"/>
      <c r="C139" s="54"/>
      <c r="D139" s="52"/>
      <c r="E139" s="52"/>
      <c r="F139" s="59"/>
      <c r="G139" s="59"/>
      <c r="H139" s="59"/>
      <c r="I139" s="59"/>
      <c r="J139" s="59"/>
      <c r="K139" s="59"/>
      <c r="L139" s="59"/>
      <c r="M139" s="59"/>
      <c r="N139" s="92"/>
      <c r="O139" s="59"/>
      <c r="P139" s="59"/>
      <c r="Q139" s="59"/>
      <c r="R139" s="59"/>
      <c r="S139" s="59"/>
      <c r="T139" s="59"/>
      <c r="U139" s="59"/>
    </row>
    <row r="140" spans="1:21" ht="15">
      <c r="A140" s="213" t="s">
        <v>131</v>
      </c>
      <c r="B140" s="214"/>
      <c r="C140" s="214"/>
      <c r="D140" s="214"/>
      <c r="E140" s="214"/>
      <c r="F140" s="214"/>
      <c r="G140" s="214"/>
      <c r="H140" s="214"/>
      <c r="I140" s="214"/>
      <c r="J140" s="214"/>
      <c r="K140" s="214"/>
      <c r="L140" s="214"/>
      <c r="M140" s="214"/>
      <c r="N140" s="214"/>
      <c r="O140" s="214"/>
      <c r="P140" s="214"/>
      <c r="Q140" s="214"/>
      <c r="R140" s="214"/>
      <c r="S140" s="214"/>
      <c r="T140" s="214"/>
      <c r="U140" s="214"/>
    </row>
    <row r="141" spans="1:21" ht="30">
      <c r="A141" s="110" t="s">
        <v>4</v>
      </c>
      <c r="B141" s="111" t="s">
        <v>5</v>
      </c>
      <c r="C141" s="110" t="s">
        <v>6</v>
      </c>
      <c r="D141" s="110" t="s">
        <v>8</v>
      </c>
      <c r="E141" s="110" t="s">
        <v>9</v>
      </c>
      <c r="F141" s="110" t="s">
        <v>10</v>
      </c>
      <c r="G141" s="110" t="s">
        <v>11</v>
      </c>
      <c r="H141" s="110" t="s">
        <v>12</v>
      </c>
      <c r="I141" s="116" t="s">
        <v>13</v>
      </c>
      <c r="J141" s="116" t="s">
        <v>14</v>
      </c>
      <c r="K141" s="116" t="s">
        <v>15</v>
      </c>
      <c r="L141" s="116" t="s">
        <v>16</v>
      </c>
      <c r="M141" s="110" t="s">
        <v>17</v>
      </c>
      <c r="N141" s="110" t="s">
        <v>18</v>
      </c>
      <c r="O141" s="110" t="s">
        <v>19</v>
      </c>
      <c r="P141" s="110" t="s">
        <v>20</v>
      </c>
      <c r="Q141" s="110" t="s">
        <v>21</v>
      </c>
      <c r="R141" s="110" t="s">
        <v>22</v>
      </c>
      <c r="S141" s="110" t="s">
        <v>23</v>
      </c>
      <c r="T141" s="110" t="s">
        <v>24</v>
      </c>
      <c r="U141" s="110" t="s">
        <v>25</v>
      </c>
    </row>
    <row r="142" spans="1:21" ht="25.5">
      <c r="A142" s="2">
        <v>74</v>
      </c>
      <c r="B142" s="4" t="s">
        <v>132</v>
      </c>
      <c r="C142" s="74" t="s">
        <v>133</v>
      </c>
      <c r="D142" s="43">
        <v>5</v>
      </c>
      <c r="E142" s="64">
        <v>760.52949999999998</v>
      </c>
      <c r="F142" s="64">
        <f t="shared" ref="F142:F147" si="78">D142*E142</f>
        <v>3802.6475</v>
      </c>
      <c r="G142" s="64"/>
      <c r="H142" s="2"/>
      <c r="I142" s="64">
        <f>VLOOKUP($F$142,Tabisr,1)</f>
        <v>3124.36</v>
      </c>
      <c r="J142" s="65">
        <f t="shared" ref="J142:J147" si="79">+F142-I142</f>
        <v>678.28749999999991</v>
      </c>
      <c r="K142" s="94">
        <f>VLOOKUP($F$142,Tabisr,4)</f>
        <v>0.10879999999999999</v>
      </c>
      <c r="L142" s="64">
        <f t="shared" ref="L142:L147" si="80">+J142*K142</f>
        <v>73.797679999999986</v>
      </c>
      <c r="M142" s="64">
        <f>VLOOKUP($F$142,Tabisr,3)</f>
        <v>183.45</v>
      </c>
      <c r="N142" s="73">
        <v>0</v>
      </c>
      <c r="O142" s="64">
        <v>0</v>
      </c>
      <c r="P142" s="64">
        <v>0</v>
      </c>
      <c r="Q142" s="64">
        <v>0</v>
      </c>
      <c r="R142" s="64">
        <v>0</v>
      </c>
      <c r="S142" s="64">
        <v>0</v>
      </c>
      <c r="T142" s="49">
        <f>F142+G142+H142-N142+O142-P142-Q142-R142-S142</f>
        <v>3802.6475</v>
      </c>
      <c r="U142" s="65">
        <f>T142-G142</f>
        <v>3802.6475</v>
      </c>
    </row>
    <row r="143" spans="1:21" ht="25.5">
      <c r="A143" s="2">
        <v>344</v>
      </c>
      <c r="B143" s="4" t="s">
        <v>435</v>
      </c>
      <c r="C143" s="74" t="s">
        <v>98</v>
      </c>
      <c r="D143" s="43">
        <v>5</v>
      </c>
      <c r="E143" s="64">
        <v>303.09399999999999</v>
      </c>
      <c r="F143" s="64">
        <f t="shared" si="78"/>
        <v>1515.47</v>
      </c>
      <c r="G143" s="64"/>
      <c r="H143" s="2"/>
      <c r="I143" s="64">
        <f>VLOOKUP($F$143,Tabisr,1)</f>
        <v>368.11</v>
      </c>
      <c r="J143" s="65">
        <f t="shared" si="79"/>
        <v>1147.3600000000001</v>
      </c>
      <c r="K143" s="94">
        <f>VLOOKUP($F$143,Tabisr,4)</f>
        <v>6.4000000000000001E-2</v>
      </c>
      <c r="L143" s="64">
        <f t="shared" si="80"/>
        <v>73.43104000000001</v>
      </c>
      <c r="M143" s="64">
        <f>VLOOKUP($F$143,Tabisr,3)</f>
        <v>7.05</v>
      </c>
      <c r="N143" s="73">
        <v>0</v>
      </c>
      <c r="O143" s="64">
        <v>0</v>
      </c>
      <c r="P143" s="64">
        <v>0</v>
      </c>
      <c r="Q143" s="64">
        <v>0</v>
      </c>
      <c r="R143" s="64">
        <v>0</v>
      </c>
      <c r="S143" s="64">
        <v>0</v>
      </c>
      <c r="T143" s="49">
        <f t="shared" ref="T143:T148" si="81">F143+G143+H143-N143+O143-P143-Q143-R143-S143</f>
        <v>1515.47</v>
      </c>
      <c r="U143" s="65">
        <f t="shared" ref="U143:U148" si="82">T143-G143</f>
        <v>1515.47</v>
      </c>
    </row>
    <row r="144" spans="1:21" ht="15.75">
      <c r="A144" s="2">
        <v>73</v>
      </c>
      <c r="B144" s="63" t="s">
        <v>134</v>
      </c>
      <c r="C144" s="66" t="s">
        <v>135</v>
      </c>
      <c r="D144" s="43">
        <v>5</v>
      </c>
      <c r="E144" s="64">
        <v>263.56</v>
      </c>
      <c r="F144" s="64">
        <f t="shared" si="78"/>
        <v>1317.8</v>
      </c>
      <c r="G144" s="64"/>
      <c r="H144" s="2"/>
      <c r="I144" s="64">
        <f>VLOOKUP($F$144,Tabisr,1)</f>
        <v>368.11</v>
      </c>
      <c r="J144" s="65">
        <f t="shared" si="79"/>
        <v>949.68999999999994</v>
      </c>
      <c r="K144" s="94">
        <f>VLOOKUP($F$144,Tabisr,4)</f>
        <v>6.4000000000000001E-2</v>
      </c>
      <c r="L144" s="64">
        <f t="shared" si="80"/>
        <v>60.780159999999995</v>
      </c>
      <c r="M144" s="64">
        <f>VLOOKUP($F$144,Tabisr,3)</f>
        <v>7.05</v>
      </c>
      <c r="N144" s="73">
        <v>0</v>
      </c>
      <c r="O144" s="64">
        <v>0</v>
      </c>
      <c r="P144" s="64">
        <v>0</v>
      </c>
      <c r="Q144" s="64"/>
      <c r="R144" s="64">
        <v>0</v>
      </c>
      <c r="S144" s="64">
        <v>0</v>
      </c>
      <c r="T144" s="49">
        <f t="shared" si="81"/>
        <v>1317.8</v>
      </c>
      <c r="U144" s="65">
        <f t="shared" si="82"/>
        <v>1317.8</v>
      </c>
    </row>
    <row r="145" spans="1:21" ht="17.100000000000001" customHeight="1">
      <c r="A145" s="2"/>
      <c r="B145" s="26" t="s">
        <v>79</v>
      </c>
      <c r="C145" s="74" t="s">
        <v>136</v>
      </c>
      <c r="D145" s="43">
        <v>0</v>
      </c>
      <c r="E145" s="64">
        <v>286.26949999999999</v>
      </c>
      <c r="F145" s="64">
        <f t="shared" si="78"/>
        <v>0</v>
      </c>
      <c r="G145" s="64"/>
      <c r="H145" s="2"/>
      <c r="I145" s="64" t="e">
        <f>VLOOKUP($F$145,Tabisr,1)</f>
        <v>#N/A</v>
      </c>
      <c r="J145" s="65" t="e">
        <f t="shared" si="79"/>
        <v>#N/A</v>
      </c>
      <c r="K145" s="94" t="e">
        <f>VLOOKUP($F$145,Tabisr,4)</f>
        <v>#N/A</v>
      </c>
      <c r="L145" s="64" t="e">
        <f t="shared" si="80"/>
        <v>#N/A</v>
      </c>
      <c r="M145" s="64" t="e">
        <f>VLOOKUP($F$145,Tabisr,3)</f>
        <v>#N/A</v>
      </c>
      <c r="N145" s="73"/>
      <c r="O145" s="64"/>
      <c r="P145" s="64">
        <v>0</v>
      </c>
      <c r="Q145" s="64">
        <v>0</v>
      </c>
      <c r="R145" s="64">
        <v>0</v>
      </c>
      <c r="S145" s="64">
        <v>0</v>
      </c>
      <c r="T145" s="49">
        <f t="shared" si="81"/>
        <v>0</v>
      </c>
      <c r="U145" s="65">
        <f t="shared" si="82"/>
        <v>0</v>
      </c>
    </row>
    <row r="146" spans="1:21" ht="25.5">
      <c r="A146" s="2">
        <v>75</v>
      </c>
      <c r="B146" s="4" t="s">
        <v>137</v>
      </c>
      <c r="C146" s="74" t="s">
        <v>138</v>
      </c>
      <c r="D146" s="43">
        <v>5</v>
      </c>
      <c r="E146" s="64">
        <v>286.26949999999999</v>
      </c>
      <c r="F146" s="64">
        <f t="shared" si="78"/>
        <v>1431.3474999999999</v>
      </c>
      <c r="G146" s="64"/>
      <c r="H146" s="2"/>
      <c r="I146" s="64">
        <f>VLOOKUP($F$146,Tabisr,1)</f>
        <v>368.11</v>
      </c>
      <c r="J146" s="65">
        <f t="shared" si="79"/>
        <v>1063.2374999999997</v>
      </c>
      <c r="K146" s="94">
        <f>VLOOKUP($F$146,Tabisr,4)</f>
        <v>6.4000000000000001E-2</v>
      </c>
      <c r="L146" s="64">
        <f t="shared" si="80"/>
        <v>68.047199999999989</v>
      </c>
      <c r="M146" s="64">
        <f>VLOOKUP($F$146,Tabisr,3)</f>
        <v>7.05</v>
      </c>
      <c r="N146" s="73">
        <v>0</v>
      </c>
      <c r="O146" s="64">
        <v>0</v>
      </c>
      <c r="P146" s="64">
        <v>0</v>
      </c>
      <c r="Q146" s="64">
        <v>0</v>
      </c>
      <c r="R146" s="64">
        <v>0</v>
      </c>
      <c r="S146" s="64">
        <v>0</v>
      </c>
      <c r="T146" s="49">
        <f t="shared" si="81"/>
        <v>1431.3474999999999</v>
      </c>
      <c r="U146" s="65">
        <f t="shared" si="82"/>
        <v>1431.3474999999999</v>
      </c>
    </row>
    <row r="147" spans="1:21" ht="25.5">
      <c r="A147" s="2">
        <v>76</v>
      </c>
      <c r="B147" s="4" t="s">
        <v>139</v>
      </c>
      <c r="C147" s="74" t="s">
        <v>140</v>
      </c>
      <c r="D147" s="43">
        <v>5</v>
      </c>
      <c r="E147" s="64">
        <v>286.26949999999999</v>
      </c>
      <c r="F147" s="64">
        <f t="shared" si="78"/>
        <v>1431.3474999999999</v>
      </c>
      <c r="G147" s="64"/>
      <c r="H147" s="2"/>
      <c r="I147" s="64">
        <f>VLOOKUP($F$147,Tabisr,1)</f>
        <v>368.11</v>
      </c>
      <c r="J147" s="65">
        <f t="shared" si="79"/>
        <v>1063.2374999999997</v>
      </c>
      <c r="K147" s="94">
        <f>VLOOKUP($F$147,Tabisr,4)</f>
        <v>6.4000000000000001E-2</v>
      </c>
      <c r="L147" s="64">
        <f t="shared" si="80"/>
        <v>68.047199999999989</v>
      </c>
      <c r="M147" s="64">
        <f>VLOOKUP($F$147,Tabisr,3)</f>
        <v>7.05</v>
      </c>
      <c r="N147" s="73">
        <v>0</v>
      </c>
      <c r="O147" s="64">
        <v>0</v>
      </c>
      <c r="P147" s="64">
        <v>0</v>
      </c>
      <c r="Q147" s="64">
        <v>0</v>
      </c>
      <c r="R147" s="64">
        <v>0</v>
      </c>
      <c r="S147" s="64">
        <v>0</v>
      </c>
      <c r="T147" s="49">
        <f t="shared" si="81"/>
        <v>1431.3474999999999</v>
      </c>
      <c r="U147" s="65">
        <f t="shared" si="82"/>
        <v>1431.3474999999999</v>
      </c>
    </row>
    <row r="148" spans="1:21" ht="41.25" customHeight="1">
      <c r="A148" s="2"/>
      <c r="B148" s="105" t="s">
        <v>79</v>
      </c>
      <c r="C148" s="74" t="s">
        <v>141</v>
      </c>
      <c r="D148" s="120"/>
      <c r="E148" s="64">
        <v>0</v>
      </c>
      <c r="F148" s="64"/>
      <c r="G148" s="64"/>
      <c r="H148" s="2"/>
      <c r="I148" s="64"/>
      <c r="J148" s="65"/>
      <c r="K148" s="94"/>
      <c r="L148" s="64"/>
      <c r="M148" s="64"/>
      <c r="N148" s="73"/>
      <c r="O148" s="64"/>
      <c r="P148" s="64">
        <v>0</v>
      </c>
      <c r="Q148" s="64">
        <v>0</v>
      </c>
      <c r="R148" s="64">
        <v>0</v>
      </c>
      <c r="S148" s="64">
        <v>0</v>
      </c>
      <c r="T148" s="49">
        <f t="shared" si="81"/>
        <v>0</v>
      </c>
      <c r="U148" s="65">
        <f t="shared" si="82"/>
        <v>0</v>
      </c>
    </row>
    <row r="149" spans="1:21" ht="12.75">
      <c r="A149" s="52"/>
      <c r="B149" s="53"/>
      <c r="C149" s="54"/>
      <c r="D149" s="56"/>
      <c r="E149" s="57"/>
      <c r="F149" s="67">
        <f>+SUM(F142:F148)</f>
        <v>9498.6124999999993</v>
      </c>
      <c r="G149" s="67">
        <f>+SUM(G142:G148)</f>
        <v>0</v>
      </c>
      <c r="H149" s="67">
        <f>+SUM(H142:H148)</f>
        <v>0</v>
      </c>
      <c r="I149" s="67"/>
      <c r="J149" s="67"/>
      <c r="K149" s="67"/>
      <c r="L149" s="67"/>
      <c r="M149" s="67"/>
      <c r="N149" s="75">
        <f t="shared" ref="N149:U149" si="83">+SUM(N142:N148)</f>
        <v>0</v>
      </c>
      <c r="O149" s="67">
        <f t="shared" si="83"/>
        <v>0</v>
      </c>
      <c r="P149" s="67">
        <f t="shared" si="83"/>
        <v>0</v>
      </c>
      <c r="Q149" s="67">
        <f t="shared" si="83"/>
        <v>0</v>
      </c>
      <c r="R149" s="67">
        <f t="shared" si="83"/>
        <v>0</v>
      </c>
      <c r="S149" s="67">
        <f t="shared" si="83"/>
        <v>0</v>
      </c>
      <c r="T149" s="67">
        <f t="shared" si="83"/>
        <v>9498.6124999999993</v>
      </c>
      <c r="U149" s="67">
        <f t="shared" si="83"/>
        <v>9498.6124999999993</v>
      </c>
    </row>
    <row r="150" spans="1:21">
      <c r="A150" s="52"/>
      <c r="B150" s="53"/>
      <c r="C150" s="54"/>
      <c r="D150" s="56"/>
      <c r="E150" s="57"/>
      <c r="F150" s="68"/>
      <c r="G150" s="68"/>
      <c r="H150" s="68"/>
      <c r="I150" s="68"/>
      <c r="J150" s="68"/>
      <c r="K150" s="68"/>
      <c r="L150" s="68"/>
      <c r="M150" s="68"/>
      <c r="N150" s="76"/>
      <c r="O150" s="68"/>
      <c r="P150" s="68"/>
      <c r="Q150" s="68"/>
      <c r="R150" s="68"/>
      <c r="S150" s="68"/>
      <c r="T150" s="68"/>
      <c r="U150" s="68"/>
    </row>
    <row r="151" spans="1:21">
      <c r="A151" s="52"/>
      <c r="B151" s="53"/>
      <c r="C151" s="54"/>
      <c r="D151" s="56"/>
      <c r="E151" s="57"/>
      <c r="F151" s="68"/>
      <c r="G151" s="68"/>
      <c r="H151" s="68"/>
      <c r="I151" s="68"/>
      <c r="J151" s="68"/>
      <c r="K151" s="68"/>
      <c r="L151" s="68"/>
      <c r="M151" s="68"/>
      <c r="N151" s="76"/>
      <c r="O151" s="68"/>
      <c r="P151" s="68"/>
      <c r="Q151" s="68"/>
      <c r="R151" s="68"/>
      <c r="S151" s="68"/>
      <c r="T151" s="68"/>
      <c r="U151" s="68"/>
    </row>
    <row r="152" spans="1:21" ht="15">
      <c r="A152" s="213" t="s">
        <v>142</v>
      </c>
      <c r="B152" s="214"/>
      <c r="C152" s="214"/>
      <c r="D152" s="214"/>
      <c r="E152" s="214"/>
      <c r="F152" s="214"/>
      <c r="G152" s="214"/>
      <c r="H152" s="214"/>
      <c r="I152" s="214"/>
      <c r="J152" s="214"/>
      <c r="K152" s="214"/>
      <c r="L152" s="214"/>
      <c r="M152" s="214"/>
      <c r="N152" s="214"/>
      <c r="O152" s="214"/>
      <c r="P152" s="214"/>
      <c r="Q152" s="214"/>
      <c r="R152" s="214"/>
      <c r="S152" s="214"/>
      <c r="T152" s="214"/>
      <c r="U152" s="214"/>
    </row>
    <row r="153" spans="1:21" ht="30">
      <c r="A153" s="110" t="s">
        <v>4</v>
      </c>
      <c r="B153" s="111" t="s">
        <v>5</v>
      </c>
      <c r="C153" s="110" t="s">
        <v>6</v>
      </c>
      <c r="D153" s="110" t="s">
        <v>8</v>
      </c>
      <c r="E153" s="110" t="s">
        <v>9</v>
      </c>
      <c r="F153" s="110" t="s">
        <v>10</v>
      </c>
      <c r="G153" s="110" t="s">
        <v>11</v>
      </c>
      <c r="H153" s="110" t="s">
        <v>12</v>
      </c>
      <c r="I153" s="116" t="s">
        <v>13</v>
      </c>
      <c r="J153" s="116" t="s">
        <v>14</v>
      </c>
      <c r="K153" s="116" t="s">
        <v>15</v>
      </c>
      <c r="L153" s="116" t="s">
        <v>16</v>
      </c>
      <c r="M153" s="110" t="s">
        <v>17</v>
      </c>
      <c r="N153" s="110" t="s">
        <v>18</v>
      </c>
      <c r="O153" s="110" t="s">
        <v>19</v>
      </c>
      <c r="P153" s="110" t="s">
        <v>20</v>
      </c>
      <c r="Q153" s="110" t="s">
        <v>21</v>
      </c>
      <c r="R153" s="110" t="s">
        <v>22</v>
      </c>
      <c r="S153" s="110" t="s">
        <v>23</v>
      </c>
      <c r="T153" s="110" t="s">
        <v>24</v>
      </c>
      <c r="U153" s="110" t="s">
        <v>25</v>
      </c>
    </row>
    <row r="154" spans="1:21" ht="41.1" customHeight="1">
      <c r="A154" s="2">
        <v>81</v>
      </c>
      <c r="B154" s="4" t="s">
        <v>143</v>
      </c>
      <c r="C154" s="74" t="s">
        <v>144</v>
      </c>
      <c r="D154" s="43">
        <v>5</v>
      </c>
      <c r="E154" s="73">
        <v>477.05450000000002</v>
      </c>
      <c r="F154" s="64">
        <f>D154*E154</f>
        <v>2385.2725</v>
      </c>
      <c r="G154" s="64"/>
      <c r="H154" s="2"/>
      <c r="I154" s="64">
        <f>VLOOKUP($F$154,Tabisr,1)</f>
        <v>368.11</v>
      </c>
      <c r="J154" s="65">
        <f>+F154-I154</f>
        <v>2017.1624999999999</v>
      </c>
      <c r="K154" s="94">
        <f>VLOOKUP($F$154,Tabisr,4)</f>
        <v>6.4000000000000001E-2</v>
      </c>
      <c r="L154" s="64">
        <f>+J154*K154</f>
        <v>129.0984</v>
      </c>
      <c r="M154" s="64">
        <f>VLOOKUP($F$154,Tabisr,3)</f>
        <v>7.05</v>
      </c>
      <c r="N154" s="98">
        <v>0</v>
      </c>
      <c r="O154" s="71">
        <v>0</v>
      </c>
      <c r="P154" s="64">
        <v>0</v>
      </c>
      <c r="Q154" s="64">
        <v>0</v>
      </c>
      <c r="R154" s="64">
        <v>0</v>
      </c>
      <c r="S154" s="64">
        <v>0</v>
      </c>
      <c r="T154" s="49">
        <f>F154+G154+H154-N154+O154-P154-Q154-R154-S154</f>
        <v>2385.2725</v>
      </c>
      <c r="U154" s="65">
        <f>T154-G154</f>
        <v>2385.2725</v>
      </c>
    </row>
    <row r="155" spans="1:21" ht="41.1" customHeight="1">
      <c r="A155" s="2">
        <v>80</v>
      </c>
      <c r="B155" s="4" t="s">
        <v>145</v>
      </c>
      <c r="C155" s="74" t="s">
        <v>120</v>
      </c>
      <c r="D155" s="43">
        <v>5</v>
      </c>
      <c r="E155" s="121">
        <v>303.09399999999999</v>
      </c>
      <c r="F155" s="64">
        <f>D155*E155</f>
        <v>1515.47</v>
      </c>
      <c r="G155" s="64"/>
      <c r="H155" s="2"/>
      <c r="I155" s="64">
        <f>VLOOKUP($F$155,Tabisr,1)</f>
        <v>368.11</v>
      </c>
      <c r="J155" s="65">
        <f>+F155-I155</f>
        <v>1147.3600000000001</v>
      </c>
      <c r="K155" s="94">
        <f>VLOOKUP($F$155,Tabisr,4)</f>
        <v>6.4000000000000001E-2</v>
      </c>
      <c r="L155" s="64">
        <f>+J155*K155</f>
        <v>73.43104000000001</v>
      </c>
      <c r="M155" s="64">
        <f>VLOOKUP($F$155,Tabisr,3)</f>
        <v>7.05</v>
      </c>
      <c r="N155" s="98">
        <v>0</v>
      </c>
      <c r="O155" s="71">
        <v>0</v>
      </c>
      <c r="P155" s="64">
        <v>0</v>
      </c>
      <c r="Q155" s="64">
        <v>0</v>
      </c>
      <c r="R155" s="64">
        <v>0</v>
      </c>
      <c r="S155" s="64">
        <v>0</v>
      </c>
      <c r="T155" s="49">
        <f t="shared" ref="T155" si="84">F155+G155+H155-N155+O155-P155-Q155-R155-S155</f>
        <v>1515.47</v>
      </c>
      <c r="U155" s="65">
        <f t="shared" ref="U155" si="85">T155-G155</f>
        <v>1515.47</v>
      </c>
    </row>
    <row r="156" spans="1:21">
      <c r="A156" s="52"/>
      <c r="B156" s="53"/>
      <c r="C156" s="54"/>
      <c r="D156" s="52"/>
      <c r="E156" s="52"/>
      <c r="F156" s="59">
        <f>+SUM(F154:F155)</f>
        <v>3900.7425000000003</v>
      </c>
      <c r="G156" s="59">
        <f>+SUM(G154:G155)</f>
        <v>0</v>
      </c>
      <c r="H156" s="59">
        <f>+SUM(H154:H155)</f>
        <v>0</v>
      </c>
      <c r="I156" s="59"/>
      <c r="J156" s="59"/>
      <c r="K156" s="59"/>
      <c r="L156" s="59"/>
      <c r="M156" s="59"/>
      <c r="N156" s="92">
        <f t="shared" ref="N156:U156" si="86">+SUM(N154:N155)</f>
        <v>0</v>
      </c>
      <c r="O156" s="59">
        <f t="shared" si="86"/>
        <v>0</v>
      </c>
      <c r="P156" s="59">
        <f t="shared" si="86"/>
        <v>0</v>
      </c>
      <c r="Q156" s="59">
        <f t="shared" si="86"/>
        <v>0</v>
      </c>
      <c r="R156" s="59">
        <f t="shared" si="86"/>
        <v>0</v>
      </c>
      <c r="S156" s="59">
        <f t="shared" si="86"/>
        <v>0</v>
      </c>
      <c r="T156" s="59">
        <f t="shared" si="86"/>
        <v>3900.7425000000003</v>
      </c>
      <c r="U156" s="59">
        <f t="shared" si="86"/>
        <v>3900.7425000000003</v>
      </c>
    </row>
    <row r="157" spans="1:21">
      <c r="A157" s="52"/>
      <c r="B157" s="53"/>
      <c r="C157" s="54"/>
      <c r="D157" s="52"/>
      <c r="E157" s="52"/>
      <c r="F157" s="59"/>
      <c r="G157" s="59"/>
      <c r="H157" s="59"/>
      <c r="I157" s="59"/>
      <c r="J157" s="59"/>
      <c r="K157" s="59"/>
      <c r="L157" s="59"/>
      <c r="M157" s="59"/>
      <c r="N157" s="92"/>
      <c r="O157" s="59"/>
      <c r="P157" s="59"/>
      <c r="Q157" s="59"/>
      <c r="R157" s="59"/>
      <c r="S157" s="59"/>
      <c r="T157" s="59"/>
      <c r="U157" s="59"/>
    </row>
    <row r="158" spans="1:21">
      <c r="A158" s="52"/>
      <c r="B158" s="53"/>
      <c r="C158" s="54"/>
      <c r="D158" s="52"/>
      <c r="E158" s="52"/>
      <c r="F158" s="59"/>
      <c r="G158" s="59"/>
      <c r="H158" s="59"/>
      <c r="I158" s="59"/>
      <c r="J158" s="59"/>
      <c r="K158" s="59"/>
      <c r="L158" s="59"/>
      <c r="M158" s="59"/>
      <c r="N158" s="92"/>
      <c r="O158" s="59"/>
      <c r="P158" s="59"/>
      <c r="Q158" s="59"/>
      <c r="R158" s="59"/>
      <c r="S158" s="59"/>
      <c r="T158" s="59"/>
      <c r="U158" s="59"/>
    </row>
    <row r="159" spans="1:21" ht="15">
      <c r="A159" s="213" t="s">
        <v>146</v>
      </c>
      <c r="B159" s="214"/>
      <c r="C159" s="214"/>
      <c r="D159" s="214"/>
      <c r="E159" s="214"/>
      <c r="F159" s="214"/>
      <c r="G159" s="214"/>
      <c r="H159" s="214"/>
      <c r="I159" s="214"/>
      <c r="J159" s="214"/>
      <c r="K159" s="214"/>
      <c r="L159" s="214"/>
      <c r="M159" s="214"/>
      <c r="N159" s="214"/>
      <c r="O159" s="214"/>
      <c r="P159" s="214"/>
      <c r="Q159" s="214"/>
      <c r="R159" s="214"/>
      <c r="S159" s="214"/>
      <c r="T159" s="214"/>
      <c r="U159" s="214"/>
    </row>
    <row r="160" spans="1:21" ht="30">
      <c r="A160" s="110" t="s">
        <v>4</v>
      </c>
      <c r="B160" s="111" t="s">
        <v>5</v>
      </c>
      <c r="C160" s="110" t="s">
        <v>6</v>
      </c>
      <c r="D160" s="110" t="s">
        <v>8</v>
      </c>
      <c r="E160" s="110" t="s">
        <v>9</v>
      </c>
      <c r="F160" s="110" t="s">
        <v>10</v>
      </c>
      <c r="G160" s="110" t="s">
        <v>11</v>
      </c>
      <c r="H160" s="110" t="s">
        <v>12</v>
      </c>
      <c r="I160" s="116" t="s">
        <v>13</v>
      </c>
      <c r="J160" s="116" t="s">
        <v>14</v>
      </c>
      <c r="K160" s="116" t="s">
        <v>15</v>
      </c>
      <c r="L160" s="116" t="s">
        <v>16</v>
      </c>
      <c r="M160" s="110" t="s">
        <v>17</v>
      </c>
      <c r="N160" s="110" t="s">
        <v>18</v>
      </c>
      <c r="O160" s="110" t="s">
        <v>19</v>
      </c>
      <c r="P160" s="110" t="s">
        <v>20</v>
      </c>
      <c r="Q160" s="110" t="s">
        <v>21</v>
      </c>
      <c r="R160" s="110" t="s">
        <v>22</v>
      </c>
      <c r="S160" s="110" t="s">
        <v>23</v>
      </c>
      <c r="T160" s="110" t="s">
        <v>24</v>
      </c>
      <c r="U160" s="110" t="s">
        <v>25</v>
      </c>
    </row>
    <row r="161" spans="1:21" ht="41.1" customHeight="1">
      <c r="A161" s="2">
        <v>82</v>
      </c>
      <c r="B161" s="4" t="s">
        <v>147</v>
      </c>
      <c r="C161" s="74" t="s">
        <v>148</v>
      </c>
      <c r="D161" s="43">
        <v>5</v>
      </c>
      <c r="E161" s="64">
        <v>477.05450000000002</v>
      </c>
      <c r="F161" s="64">
        <f>D161*E161</f>
        <v>2385.2725</v>
      </c>
      <c r="G161" s="64"/>
      <c r="H161" s="2"/>
      <c r="I161" s="64">
        <f>VLOOKUP($F$161,Tabisr,1)</f>
        <v>368.11</v>
      </c>
      <c r="J161" s="65">
        <f>+F161-I161</f>
        <v>2017.1624999999999</v>
      </c>
      <c r="K161" s="94">
        <f>VLOOKUP($F$161,Tabisr,4)</f>
        <v>6.4000000000000001E-2</v>
      </c>
      <c r="L161" s="64">
        <f>+J161*K161</f>
        <v>129.0984</v>
      </c>
      <c r="M161" s="64">
        <f>VLOOKUP($F$161,Tabisr,3)</f>
        <v>7.05</v>
      </c>
      <c r="N161" s="73">
        <v>0</v>
      </c>
      <c r="O161" s="64">
        <v>0</v>
      </c>
      <c r="P161" s="64">
        <v>0</v>
      </c>
      <c r="Q161" s="64">
        <v>0</v>
      </c>
      <c r="R161" s="64">
        <v>0</v>
      </c>
      <c r="S161" s="64">
        <v>0</v>
      </c>
      <c r="T161" s="49">
        <f>F161+G161+H161-N161+O161-P161-Q161-R161-S161</f>
        <v>2385.2725</v>
      </c>
      <c r="U161" s="65">
        <f>T161-G161</f>
        <v>2385.2725</v>
      </c>
    </row>
    <row r="162" spans="1:21" ht="41.1" customHeight="1">
      <c r="A162" s="2">
        <v>83</v>
      </c>
      <c r="B162" s="4" t="s">
        <v>149</v>
      </c>
      <c r="C162" s="74" t="s">
        <v>54</v>
      </c>
      <c r="D162" s="43">
        <v>5</v>
      </c>
      <c r="E162" s="64">
        <v>303.09399999999999</v>
      </c>
      <c r="F162" s="64">
        <f>D162*E162</f>
        <v>1515.47</v>
      </c>
      <c r="G162" s="64"/>
      <c r="H162" s="65"/>
      <c r="I162" s="64">
        <f>VLOOKUP($F$162,Tabisr,1)</f>
        <v>368.11</v>
      </c>
      <c r="J162" s="65">
        <f>+F162-I162</f>
        <v>1147.3600000000001</v>
      </c>
      <c r="K162" s="94">
        <f>VLOOKUP($F$162,Tabisr,4)</f>
        <v>6.4000000000000001E-2</v>
      </c>
      <c r="L162" s="64">
        <f>+J162*K162</f>
        <v>73.43104000000001</v>
      </c>
      <c r="M162" s="64">
        <f>VLOOKUP($F$162,Tabisr,3)</f>
        <v>7.05</v>
      </c>
      <c r="N162" s="73">
        <v>0</v>
      </c>
      <c r="O162" s="64">
        <v>0</v>
      </c>
      <c r="P162" s="64">
        <v>0</v>
      </c>
      <c r="Q162" s="64">
        <v>0</v>
      </c>
      <c r="R162" s="64">
        <v>0</v>
      </c>
      <c r="S162" s="64">
        <v>0</v>
      </c>
      <c r="T162" s="49">
        <f t="shared" ref="T162:T163" si="87">F162+G162+H162-N162+O162-P162-Q162-R162-S162</f>
        <v>1515.47</v>
      </c>
      <c r="U162" s="65">
        <f t="shared" ref="U162:U163" si="88">T162-G162</f>
        <v>1515.47</v>
      </c>
    </row>
    <row r="163" spans="1:21" s="27" customFormat="1">
      <c r="A163" s="122"/>
      <c r="B163" s="123" t="s">
        <v>79</v>
      </c>
      <c r="C163" s="124" t="s">
        <v>54</v>
      </c>
      <c r="D163" s="125"/>
      <c r="E163" s="126"/>
      <c r="F163" s="126"/>
      <c r="G163" s="126"/>
      <c r="H163" s="129"/>
      <c r="I163" s="126"/>
      <c r="J163" s="129"/>
      <c r="K163" s="130"/>
      <c r="L163" s="126"/>
      <c r="M163" s="126"/>
      <c r="N163" s="131"/>
      <c r="O163" s="126"/>
      <c r="P163" s="122"/>
      <c r="Q163" s="133"/>
      <c r="R163" s="122"/>
      <c r="S163" s="134"/>
      <c r="T163" s="135">
        <f t="shared" si="87"/>
        <v>0</v>
      </c>
      <c r="U163" s="129">
        <f t="shared" si="88"/>
        <v>0</v>
      </c>
    </row>
    <row r="164" spans="1:21">
      <c r="A164" s="52"/>
      <c r="B164" s="53"/>
      <c r="C164" s="54"/>
      <c r="D164" s="52"/>
      <c r="E164" s="52"/>
      <c r="F164" s="59">
        <f>+SUM(F161:F163)</f>
        <v>3900.7425000000003</v>
      </c>
      <c r="G164" s="59">
        <f>+SUM(G161:G163)</f>
        <v>0</v>
      </c>
      <c r="H164" s="59">
        <f t="shared" ref="H164:U164" si="89">+SUM(H161:H163)</f>
        <v>0</v>
      </c>
      <c r="I164" s="59"/>
      <c r="J164" s="59"/>
      <c r="K164" s="59"/>
      <c r="L164" s="59"/>
      <c r="M164" s="59"/>
      <c r="N164" s="92">
        <f t="shared" si="89"/>
        <v>0</v>
      </c>
      <c r="O164" s="59">
        <f t="shared" si="89"/>
        <v>0</v>
      </c>
      <c r="P164" s="59">
        <f t="shared" si="89"/>
        <v>0</v>
      </c>
      <c r="Q164" s="59">
        <f t="shared" si="89"/>
        <v>0</v>
      </c>
      <c r="R164" s="59">
        <f t="shared" si="89"/>
        <v>0</v>
      </c>
      <c r="S164" s="59">
        <f t="shared" si="89"/>
        <v>0</v>
      </c>
      <c r="T164" s="59">
        <f t="shared" si="89"/>
        <v>3900.7425000000003</v>
      </c>
      <c r="U164" s="59">
        <f t="shared" si="89"/>
        <v>3900.7425000000003</v>
      </c>
    </row>
    <row r="165" spans="1:21">
      <c r="A165" s="52"/>
      <c r="B165" s="53"/>
      <c r="C165" s="54"/>
      <c r="D165" s="52"/>
      <c r="E165" s="52"/>
      <c r="F165" s="59"/>
      <c r="G165" s="59"/>
      <c r="H165" s="59"/>
      <c r="I165" s="59"/>
      <c r="J165" s="59"/>
      <c r="K165" s="59"/>
      <c r="L165" s="59"/>
      <c r="M165" s="59"/>
      <c r="N165" s="92"/>
      <c r="O165" s="59"/>
      <c r="P165" s="59"/>
      <c r="Q165" s="59"/>
      <c r="R165" s="59"/>
      <c r="S165" s="59"/>
      <c r="T165" s="59"/>
      <c r="U165" s="59"/>
    </row>
    <row r="166" spans="1:21">
      <c r="A166" s="52"/>
      <c r="B166" s="53"/>
      <c r="C166" s="54"/>
      <c r="D166" s="52"/>
      <c r="E166" s="52"/>
      <c r="F166" s="59"/>
      <c r="G166" s="59"/>
      <c r="H166" s="59"/>
      <c r="I166" s="59"/>
      <c r="J166" s="59"/>
      <c r="K166" s="59"/>
      <c r="L166" s="59"/>
      <c r="M166" s="59"/>
      <c r="N166" s="92"/>
      <c r="O166" s="59"/>
      <c r="P166" s="59"/>
      <c r="Q166" s="59"/>
      <c r="R166" s="59"/>
      <c r="S166" s="59"/>
      <c r="T166" s="59"/>
      <c r="U166" s="59"/>
    </row>
    <row r="167" spans="1:21" ht="15">
      <c r="A167" s="213" t="s">
        <v>150</v>
      </c>
      <c r="B167" s="214"/>
      <c r="C167" s="214"/>
      <c r="D167" s="214"/>
      <c r="E167" s="214"/>
      <c r="F167" s="214"/>
      <c r="G167" s="214"/>
      <c r="H167" s="214"/>
      <c r="I167" s="214"/>
      <c r="J167" s="214"/>
      <c r="K167" s="214"/>
      <c r="L167" s="214"/>
      <c r="M167" s="214"/>
      <c r="N167" s="214"/>
      <c r="O167" s="214"/>
      <c r="P167" s="214"/>
      <c r="Q167" s="214"/>
      <c r="R167" s="214"/>
      <c r="S167" s="214"/>
      <c r="T167" s="214"/>
      <c r="U167" s="214"/>
    </row>
    <row r="168" spans="1:21" ht="30">
      <c r="A168" s="110" t="s">
        <v>4</v>
      </c>
      <c r="B168" s="111" t="s">
        <v>5</v>
      </c>
      <c r="C168" s="110" t="s">
        <v>6</v>
      </c>
      <c r="D168" s="110" t="s">
        <v>8</v>
      </c>
      <c r="E168" s="110" t="s">
        <v>9</v>
      </c>
      <c r="F168" s="110" t="s">
        <v>10</v>
      </c>
      <c r="G168" s="110" t="s">
        <v>11</v>
      </c>
      <c r="H168" s="110" t="s">
        <v>12</v>
      </c>
      <c r="I168" s="116" t="s">
        <v>13</v>
      </c>
      <c r="J168" s="116" t="s">
        <v>14</v>
      </c>
      <c r="K168" s="116" t="s">
        <v>15</v>
      </c>
      <c r="L168" s="116" t="s">
        <v>16</v>
      </c>
      <c r="M168" s="110" t="s">
        <v>17</v>
      </c>
      <c r="N168" s="110" t="s">
        <v>18</v>
      </c>
      <c r="O168" s="110" t="s">
        <v>19</v>
      </c>
      <c r="P168" s="110" t="s">
        <v>20</v>
      </c>
      <c r="Q168" s="110" t="s">
        <v>21</v>
      </c>
      <c r="R168" s="110" t="s">
        <v>22</v>
      </c>
      <c r="S168" s="110" t="s">
        <v>23</v>
      </c>
      <c r="T168" s="110" t="s">
        <v>24</v>
      </c>
      <c r="U168" s="110" t="s">
        <v>25</v>
      </c>
    </row>
    <row r="169" spans="1:21" ht="39.950000000000003" customHeight="1">
      <c r="A169" s="2">
        <v>327</v>
      </c>
      <c r="B169" s="4" t="s">
        <v>151</v>
      </c>
      <c r="C169" s="74" t="s">
        <v>152</v>
      </c>
      <c r="D169" s="43">
        <v>5</v>
      </c>
      <c r="E169" s="64">
        <v>760.52949999999998</v>
      </c>
      <c r="F169" s="64">
        <f t="shared" ref="F169:F173" si="90">D169*E169</f>
        <v>3802.6475</v>
      </c>
      <c r="G169" s="64"/>
      <c r="H169" s="64"/>
      <c r="I169" s="64">
        <f>VLOOKUP($F$169,Tabisr,1)</f>
        <v>3124.36</v>
      </c>
      <c r="J169" s="65">
        <f t="shared" ref="J169:J177" si="91">+F169-I169</f>
        <v>678.28749999999991</v>
      </c>
      <c r="K169" s="94">
        <f>VLOOKUP($F$169,Tabisr,4)</f>
        <v>0.10879999999999999</v>
      </c>
      <c r="L169" s="64">
        <f t="shared" ref="L169:L173" si="92">+J169*K169</f>
        <v>73.797679999999986</v>
      </c>
      <c r="M169" s="64">
        <f>VLOOKUP($F$169,Tabisr,3)</f>
        <v>183.45</v>
      </c>
      <c r="N169" s="73">
        <v>0</v>
      </c>
      <c r="O169" s="64">
        <v>0</v>
      </c>
      <c r="P169" s="64">
        <v>0</v>
      </c>
      <c r="Q169" s="64">
        <v>0</v>
      </c>
      <c r="R169" s="64">
        <v>0</v>
      </c>
      <c r="S169" s="64">
        <v>0</v>
      </c>
      <c r="T169" s="49">
        <f t="shared" ref="T169" si="93">F169+G169+H169-N169+O169-P169-Q169-R169-S169</f>
        <v>3802.6475</v>
      </c>
      <c r="U169" s="65">
        <f t="shared" ref="U169" si="94">T169-G169</f>
        <v>3802.6475</v>
      </c>
    </row>
    <row r="170" spans="1:21" ht="39.950000000000003" customHeight="1">
      <c r="A170" s="2">
        <v>351</v>
      </c>
      <c r="B170" s="4" t="s">
        <v>436</v>
      </c>
      <c r="C170" s="74" t="s">
        <v>54</v>
      </c>
      <c r="D170" s="43">
        <v>4.07</v>
      </c>
      <c r="E170" s="64">
        <v>303.09399999999999</v>
      </c>
      <c r="F170" s="64">
        <f t="shared" si="90"/>
        <v>1233.59258</v>
      </c>
      <c r="G170" s="64"/>
      <c r="H170" s="64"/>
      <c r="I170" s="64">
        <f>VLOOKUP($F$170,Tabisr,1)</f>
        <v>368.11</v>
      </c>
      <c r="J170" s="65">
        <f t="shared" si="91"/>
        <v>865.48257999999998</v>
      </c>
      <c r="K170" s="94">
        <f>VLOOKUP($F$170,Tabisr,4)</f>
        <v>6.4000000000000001E-2</v>
      </c>
      <c r="L170" s="64">
        <f t="shared" si="92"/>
        <v>55.39088512</v>
      </c>
      <c r="M170" s="64">
        <f>VLOOKUP($F$170,Tabisr,3)</f>
        <v>7.05</v>
      </c>
      <c r="N170" s="73">
        <v>0</v>
      </c>
      <c r="O170" s="64">
        <v>0</v>
      </c>
      <c r="P170" s="64">
        <v>0</v>
      </c>
      <c r="Q170" s="64">
        <v>0</v>
      </c>
      <c r="R170" s="64">
        <v>0</v>
      </c>
      <c r="S170" s="64">
        <v>0</v>
      </c>
      <c r="T170" s="49">
        <f t="shared" ref="T170:T177" si="95">F170+G170+H170-N170+O170-P170-Q170-R170-S170</f>
        <v>1233.59258</v>
      </c>
      <c r="U170" s="65">
        <f t="shared" ref="U170:U173" si="96">T170-G170</f>
        <v>1233.59258</v>
      </c>
    </row>
    <row r="171" spans="1:21" ht="39.950000000000003" customHeight="1">
      <c r="A171" s="2">
        <v>45</v>
      </c>
      <c r="B171" s="105" t="s">
        <v>154</v>
      </c>
      <c r="C171" s="74" t="s">
        <v>155</v>
      </c>
      <c r="D171" s="43">
        <v>5</v>
      </c>
      <c r="E171" s="64">
        <v>359.09899999999999</v>
      </c>
      <c r="F171" s="64">
        <f t="shared" si="90"/>
        <v>1795.4949999999999</v>
      </c>
      <c r="G171" s="64"/>
      <c r="H171" s="64"/>
      <c r="I171" s="64">
        <f>VLOOKUP($F$171,Tabisr,1)</f>
        <v>368.11</v>
      </c>
      <c r="J171" s="65">
        <f t="shared" si="91"/>
        <v>1427.3849999999998</v>
      </c>
      <c r="K171" s="94">
        <f>VLOOKUP($F$171,Tabisr,4)</f>
        <v>6.4000000000000001E-2</v>
      </c>
      <c r="L171" s="64">
        <f t="shared" si="92"/>
        <v>91.352639999999994</v>
      </c>
      <c r="M171" s="64">
        <f>VLOOKUP($F$171,Tabisr,3)</f>
        <v>7.05</v>
      </c>
      <c r="N171" s="73">
        <v>0</v>
      </c>
      <c r="O171" s="64">
        <v>0</v>
      </c>
      <c r="P171" s="64">
        <v>0</v>
      </c>
      <c r="Q171" s="64">
        <v>0</v>
      </c>
      <c r="R171" s="64">
        <v>0</v>
      </c>
      <c r="S171" s="64">
        <v>0</v>
      </c>
      <c r="T171" s="49">
        <f t="shared" si="95"/>
        <v>1795.4949999999999</v>
      </c>
      <c r="U171" s="65">
        <f t="shared" si="96"/>
        <v>1795.4949999999999</v>
      </c>
    </row>
    <row r="172" spans="1:21" ht="39.950000000000003" customHeight="1">
      <c r="A172" s="2">
        <v>88</v>
      </c>
      <c r="B172" s="4" t="s">
        <v>157</v>
      </c>
      <c r="C172" s="74" t="s">
        <v>158</v>
      </c>
      <c r="D172" s="43">
        <v>5</v>
      </c>
      <c r="E172" s="64">
        <v>303.09399999999999</v>
      </c>
      <c r="F172" s="64">
        <f t="shared" si="90"/>
        <v>1515.47</v>
      </c>
      <c r="G172" s="64"/>
      <c r="H172" s="64"/>
      <c r="I172" s="64">
        <f>VLOOKUP($F$172,Tabisr,1)</f>
        <v>368.11</v>
      </c>
      <c r="J172" s="65">
        <f t="shared" si="91"/>
        <v>1147.3600000000001</v>
      </c>
      <c r="K172" s="94">
        <f>VLOOKUP($F$172,Tabisr,4)</f>
        <v>6.4000000000000001E-2</v>
      </c>
      <c r="L172" s="64">
        <f t="shared" si="92"/>
        <v>73.43104000000001</v>
      </c>
      <c r="M172" s="64">
        <f>VLOOKUP($F$172,Tabisr,3)</f>
        <v>7.05</v>
      </c>
      <c r="N172" s="73">
        <v>0</v>
      </c>
      <c r="O172" s="64">
        <v>0</v>
      </c>
      <c r="P172" s="64">
        <v>0</v>
      </c>
      <c r="Q172" s="64">
        <v>0</v>
      </c>
      <c r="R172" s="64">
        <v>0</v>
      </c>
      <c r="S172" s="64">
        <v>0</v>
      </c>
      <c r="T172" s="49">
        <f t="shared" si="95"/>
        <v>1515.47</v>
      </c>
      <c r="U172" s="65">
        <f t="shared" si="96"/>
        <v>1515.47</v>
      </c>
    </row>
    <row r="173" spans="1:21" ht="39.950000000000003" customHeight="1">
      <c r="A173" s="2">
        <v>89</v>
      </c>
      <c r="B173" s="4" t="s">
        <v>159</v>
      </c>
      <c r="C173" s="74" t="s">
        <v>160</v>
      </c>
      <c r="D173" s="43">
        <v>5</v>
      </c>
      <c r="E173" s="64">
        <v>303.09399999999999</v>
      </c>
      <c r="F173" s="64">
        <f t="shared" si="90"/>
        <v>1515.47</v>
      </c>
      <c r="G173" s="64"/>
      <c r="H173" s="64"/>
      <c r="I173" s="64">
        <f>VLOOKUP($F$173,Tabisr,1)</f>
        <v>368.11</v>
      </c>
      <c r="J173" s="65">
        <f t="shared" si="91"/>
        <v>1147.3600000000001</v>
      </c>
      <c r="K173" s="94">
        <f>VLOOKUP($F$173,Tabisr,4)</f>
        <v>6.4000000000000001E-2</v>
      </c>
      <c r="L173" s="64">
        <f t="shared" si="92"/>
        <v>73.43104000000001</v>
      </c>
      <c r="M173" s="64">
        <f>VLOOKUP($F$173,Tabisr,3)</f>
        <v>7.05</v>
      </c>
      <c r="N173" s="73">
        <v>0</v>
      </c>
      <c r="O173" s="64">
        <v>0</v>
      </c>
      <c r="P173" s="64">
        <v>0</v>
      </c>
      <c r="Q173" s="64">
        <v>0</v>
      </c>
      <c r="R173" s="64">
        <v>0</v>
      </c>
      <c r="S173" s="64">
        <v>0</v>
      </c>
      <c r="T173" s="49">
        <f t="shared" si="95"/>
        <v>1515.47</v>
      </c>
      <c r="U173" s="65">
        <f t="shared" si="96"/>
        <v>1515.47</v>
      </c>
    </row>
    <row r="174" spans="1:21" ht="39.950000000000003" customHeight="1">
      <c r="A174" s="2">
        <v>87</v>
      </c>
      <c r="B174" s="63" t="s">
        <v>161</v>
      </c>
      <c r="C174" s="74" t="s">
        <v>162</v>
      </c>
      <c r="D174" s="43">
        <v>5</v>
      </c>
      <c r="E174" s="64">
        <v>359.1</v>
      </c>
      <c r="F174" s="64">
        <f t="shared" ref="F174:F177" si="97">D174*E174</f>
        <v>1795.5</v>
      </c>
      <c r="G174" s="64"/>
      <c r="H174" s="64"/>
      <c r="I174" s="64">
        <f>VLOOKUP($F$174,Tabisr,1)</f>
        <v>368.11</v>
      </c>
      <c r="J174" s="65">
        <f t="shared" ref="J174:J176" si="98">+F174-I174</f>
        <v>1427.3899999999999</v>
      </c>
      <c r="K174" s="94">
        <f>VLOOKUP($F$174,Tabisr,4)</f>
        <v>6.4000000000000001E-2</v>
      </c>
      <c r="L174" s="64">
        <f t="shared" ref="L174:L177" si="99">+J174*K174</f>
        <v>91.352959999999996</v>
      </c>
      <c r="M174" s="64">
        <f>VLOOKUP($F$174,Tabisr,3)</f>
        <v>7.05</v>
      </c>
      <c r="N174" s="73">
        <v>0</v>
      </c>
      <c r="O174" s="64">
        <v>0</v>
      </c>
      <c r="P174" s="64">
        <v>0</v>
      </c>
      <c r="Q174" s="64">
        <v>0</v>
      </c>
      <c r="R174" s="64">
        <v>0</v>
      </c>
      <c r="S174" s="64">
        <v>0</v>
      </c>
      <c r="T174" s="49">
        <f t="shared" ref="T174" si="100">F174+G174+H174-N174+O174-P174-Q174-R174-S174</f>
        <v>1795.5</v>
      </c>
      <c r="U174" s="65">
        <f t="shared" ref="U174:U177" si="101">T174-G174</f>
        <v>1795.5</v>
      </c>
    </row>
    <row r="175" spans="1:21" ht="39.950000000000003" customHeight="1">
      <c r="A175" s="2">
        <v>90</v>
      </c>
      <c r="B175" s="4" t="s">
        <v>163</v>
      </c>
      <c r="C175" s="74" t="s">
        <v>164</v>
      </c>
      <c r="D175" s="43">
        <v>5</v>
      </c>
      <c r="E175" s="64">
        <v>303.09399999999999</v>
      </c>
      <c r="F175" s="64">
        <f t="shared" si="97"/>
        <v>1515.47</v>
      </c>
      <c r="G175" s="64"/>
      <c r="H175" s="64"/>
      <c r="I175" s="64">
        <f>VLOOKUP($F$175,Tabisr,1)</f>
        <v>368.11</v>
      </c>
      <c r="J175" s="65">
        <f t="shared" si="98"/>
        <v>1147.3600000000001</v>
      </c>
      <c r="K175" s="94">
        <f>VLOOKUP($F$175,Tabisr,4)</f>
        <v>6.4000000000000001E-2</v>
      </c>
      <c r="L175" s="64">
        <f t="shared" si="99"/>
        <v>73.43104000000001</v>
      </c>
      <c r="M175" s="64">
        <f>VLOOKUP($F$175,Tabisr,3)</f>
        <v>7.05</v>
      </c>
      <c r="N175" s="73">
        <v>0</v>
      </c>
      <c r="O175" s="64">
        <v>0</v>
      </c>
      <c r="P175" s="64"/>
      <c r="Q175" s="64">
        <v>0</v>
      </c>
      <c r="R175" s="64">
        <v>0</v>
      </c>
      <c r="S175" s="64">
        <v>0</v>
      </c>
      <c r="T175" s="49">
        <f t="shared" si="95"/>
        <v>1515.47</v>
      </c>
      <c r="U175" s="65">
        <f t="shared" si="101"/>
        <v>1515.47</v>
      </c>
    </row>
    <row r="176" spans="1:21" ht="39.950000000000003" customHeight="1">
      <c r="A176" s="2">
        <v>91</v>
      </c>
      <c r="B176" s="4" t="s">
        <v>165</v>
      </c>
      <c r="C176" s="74" t="s">
        <v>166</v>
      </c>
      <c r="D176" s="43">
        <v>5</v>
      </c>
      <c r="E176" s="64">
        <v>359.09899999999999</v>
      </c>
      <c r="F176" s="64">
        <f t="shared" si="97"/>
        <v>1795.4949999999999</v>
      </c>
      <c r="G176" s="64"/>
      <c r="H176" s="64"/>
      <c r="I176" s="64">
        <f>VLOOKUP($F$176,Tabisr,1)</f>
        <v>368.11</v>
      </c>
      <c r="J176" s="65">
        <f t="shared" si="98"/>
        <v>1427.3849999999998</v>
      </c>
      <c r="K176" s="94">
        <f>VLOOKUP($F$176,Tabisr,4)</f>
        <v>6.4000000000000001E-2</v>
      </c>
      <c r="L176" s="64">
        <f t="shared" si="99"/>
        <v>91.352639999999994</v>
      </c>
      <c r="M176" s="64">
        <f>VLOOKUP($F$176,Tabisr,3)</f>
        <v>7.05</v>
      </c>
      <c r="N176" s="73">
        <v>0</v>
      </c>
      <c r="O176" s="64">
        <v>0</v>
      </c>
      <c r="P176" s="64">
        <v>0</v>
      </c>
      <c r="Q176" s="64">
        <v>0</v>
      </c>
      <c r="R176" s="64">
        <v>0</v>
      </c>
      <c r="S176" s="64">
        <v>0</v>
      </c>
      <c r="T176" s="49">
        <f t="shared" si="95"/>
        <v>1795.4949999999999</v>
      </c>
      <c r="U176" s="65">
        <f t="shared" si="101"/>
        <v>1795.4949999999999</v>
      </c>
    </row>
    <row r="177" spans="1:21" ht="25.5" customHeight="1">
      <c r="A177" s="2"/>
      <c r="B177" s="4" t="s">
        <v>79</v>
      </c>
      <c r="C177" s="74" t="s">
        <v>167</v>
      </c>
      <c r="D177" s="43"/>
      <c r="E177" s="64">
        <v>286.26949999999999</v>
      </c>
      <c r="F177" s="64">
        <f t="shared" si="97"/>
        <v>0</v>
      </c>
      <c r="G177" s="64"/>
      <c r="H177" s="64"/>
      <c r="I177" s="64" t="e">
        <f>VLOOKUP($F$177,Tabisr,1)</f>
        <v>#N/A</v>
      </c>
      <c r="J177" s="65" t="e">
        <f t="shared" si="91"/>
        <v>#N/A</v>
      </c>
      <c r="K177" s="94" t="e">
        <f>VLOOKUP($F$177,Tabisr,4)</f>
        <v>#N/A</v>
      </c>
      <c r="L177" s="64" t="e">
        <f t="shared" si="99"/>
        <v>#N/A</v>
      </c>
      <c r="M177" s="64" t="e">
        <f>VLOOKUP($F$177,Tabisr,3)</f>
        <v>#N/A</v>
      </c>
      <c r="N177" s="73">
        <v>0</v>
      </c>
      <c r="O177" s="64">
        <v>0</v>
      </c>
      <c r="P177" s="64">
        <v>0</v>
      </c>
      <c r="Q177" s="64">
        <v>0</v>
      </c>
      <c r="R177" s="64">
        <v>0</v>
      </c>
      <c r="S177" s="64">
        <v>0</v>
      </c>
      <c r="T177" s="49">
        <f t="shared" si="95"/>
        <v>0</v>
      </c>
      <c r="U177" s="65">
        <f t="shared" si="101"/>
        <v>0</v>
      </c>
    </row>
    <row r="178" spans="1:21">
      <c r="A178" s="52"/>
      <c r="B178" s="53"/>
      <c r="C178" s="54"/>
      <c r="D178" s="52"/>
      <c r="E178" s="52"/>
      <c r="F178" s="59">
        <f>+SUM(F169:F177)</f>
        <v>14969.140079999997</v>
      </c>
      <c r="G178" s="59">
        <f>+SUM(G169:G177)</f>
        <v>0</v>
      </c>
      <c r="H178" s="59">
        <f>+SUM(H169:H177)</f>
        <v>0</v>
      </c>
      <c r="I178" s="59"/>
      <c r="J178" s="59"/>
      <c r="K178" s="59"/>
      <c r="L178" s="59"/>
      <c r="M178" s="59"/>
      <c r="N178" s="92">
        <f t="shared" ref="N178:U178" si="102">+SUM(N169:N177)</f>
        <v>0</v>
      </c>
      <c r="O178" s="59">
        <f t="shared" si="102"/>
        <v>0</v>
      </c>
      <c r="P178" s="59">
        <f t="shared" si="102"/>
        <v>0</v>
      </c>
      <c r="Q178" s="59">
        <f t="shared" si="102"/>
        <v>0</v>
      </c>
      <c r="R178" s="59">
        <f t="shared" si="102"/>
        <v>0</v>
      </c>
      <c r="S178" s="59">
        <f t="shared" si="102"/>
        <v>0</v>
      </c>
      <c r="T178" s="59">
        <f t="shared" si="102"/>
        <v>14969.140079999997</v>
      </c>
      <c r="U178" s="59">
        <f t="shared" si="102"/>
        <v>14969.140079999997</v>
      </c>
    </row>
    <row r="179" spans="1:21">
      <c r="A179" s="52"/>
      <c r="B179" s="53"/>
      <c r="C179" s="54"/>
      <c r="D179" s="52"/>
      <c r="E179" s="52"/>
      <c r="F179" s="59"/>
      <c r="G179" s="59"/>
      <c r="H179" s="59"/>
      <c r="I179" s="59"/>
      <c r="J179" s="59"/>
      <c r="K179" s="59"/>
      <c r="L179" s="59"/>
      <c r="M179" s="59"/>
      <c r="N179" s="92"/>
      <c r="O179" s="59"/>
      <c r="P179" s="59"/>
      <c r="Q179" s="59"/>
      <c r="R179" s="59"/>
      <c r="S179" s="59"/>
      <c r="T179" s="59"/>
      <c r="U179" s="59"/>
    </row>
    <row r="180" spans="1:21">
      <c r="A180" s="52"/>
      <c r="B180" s="53"/>
      <c r="C180" s="54"/>
      <c r="D180" s="52"/>
      <c r="E180" s="52"/>
      <c r="F180" s="59"/>
      <c r="G180" s="59"/>
      <c r="H180" s="59"/>
      <c r="I180" s="59"/>
      <c r="J180" s="59"/>
      <c r="K180" s="59"/>
      <c r="L180" s="59"/>
      <c r="M180" s="59"/>
      <c r="N180" s="92"/>
      <c r="O180" s="59"/>
      <c r="P180" s="59"/>
      <c r="Q180" s="59"/>
      <c r="R180" s="59"/>
      <c r="S180" s="59"/>
      <c r="T180" s="59"/>
      <c r="U180" s="59"/>
    </row>
    <row r="181" spans="1:21">
      <c r="A181" s="209" t="s">
        <v>437</v>
      </c>
      <c r="B181" s="210"/>
      <c r="C181" s="210"/>
      <c r="D181" s="210"/>
      <c r="E181" s="210"/>
      <c r="F181" s="210"/>
      <c r="G181" s="210"/>
      <c r="H181" s="210"/>
      <c r="I181" s="210"/>
      <c r="J181" s="210"/>
      <c r="K181" s="210"/>
      <c r="L181" s="210"/>
      <c r="M181" s="210"/>
      <c r="N181" s="210"/>
      <c r="O181" s="210"/>
      <c r="P181" s="210"/>
      <c r="Q181" s="210"/>
      <c r="R181" s="210"/>
      <c r="S181" s="210"/>
      <c r="T181" s="210"/>
      <c r="U181" s="210"/>
    </row>
    <row r="182" spans="1:21" ht="47.25">
      <c r="A182" s="128" t="s">
        <v>4</v>
      </c>
      <c r="B182" s="128" t="s">
        <v>5</v>
      </c>
      <c r="C182" s="128" t="s">
        <v>6</v>
      </c>
      <c r="D182" s="128" t="s">
        <v>8</v>
      </c>
      <c r="E182" s="128" t="s">
        <v>9</v>
      </c>
      <c r="F182" s="128" t="s">
        <v>10</v>
      </c>
      <c r="G182" s="128" t="s">
        <v>11</v>
      </c>
      <c r="H182" s="128" t="s">
        <v>12</v>
      </c>
      <c r="I182" s="132" t="s">
        <v>13</v>
      </c>
      <c r="J182" s="132" t="s">
        <v>14</v>
      </c>
      <c r="K182" s="132" t="s">
        <v>15</v>
      </c>
      <c r="L182" s="132" t="s">
        <v>16</v>
      </c>
      <c r="M182" s="128" t="s">
        <v>17</v>
      </c>
      <c r="N182" s="128" t="s">
        <v>18</v>
      </c>
      <c r="O182" s="128" t="s">
        <v>19</v>
      </c>
      <c r="P182" s="128" t="s">
        <v>20</v>
      </c>
      <c r="Q182" s="128" t="s">
        <v>21</v>
      </c>
      <c r="R182" s="128" t="s">
        <v>22</v>
      </c>
      <c r="S182" s="128" t="s">
        <v>23</v>
      </c>
      <c r="T182" s="128" t="s">
        <v>24</v>
      </c>
      <c r="U182" s="128" t="s">
        <v>25</v>
      </c>
    </row>
    <row r="183" spans="1:21" ht="39.75" customHeight="1">
      <c r="A183" s="2">
        <v>297</v>
      </c>
      <c r="B183" s="4" t="s">
        <v>156</v>
      </c>
      <c r="C183" s="74" t="s">
        <v>439</v>
      </c>
      <c r="D183" s="43">
        <v>5</v>
      </c>
      <c r="E183" s="64">
        <v>760.52949999999998</v>
      </c>
      <c r="F183" s="64">
        <f>D183*E183</f>
        <v>3802.6475</v>
      </c>
      <c r="G183" s="104"/>
      <c r="H183" s="187"/>
      <c r="I183" s="187"/>
      <c r="J183" s="187"/>
      <c r="K183" s="188"/>
      <c r="L183" s="189"/>
      <c r="M183" s="187"/>
      <c r="N183" s="187"/>
      <c r="O183" s="190"/>
      <c r="P183" s="187"/>
      <c r="Q183" s="187">
        <v>0</v>
      </c>
      <c r="R183" s="187">
        <v>0</v>
      </c>
      <c r="S183" s="187">
        <v>0</v>
      </c>
      <c r="T183" s="49">
        <f>F183+G183+H183-N183+O183-P183-Q183-R183-S183</f>
        <v>3802.6475</v>
      </c>
      <c r="U183" s="65">
        <f t="shared" ref="U183" si="103">T183-G183</f>
        <v>3802.6475</v>
      </c>
    </row>
    <row r="184" spans="1:21">
      <c r="A184" s="191"/>
      <c r="B184" s="25"/>
      <c r="C184" s="192"/>
      <c r="D184" s="192"/>
      <c r="E184" s="191"/>
      <c r="F184" s="195">
        <f>SUM(F183)</f>
        <v>3802.6475</v>
      </c>
      <c r="G184" s="193"/>
      <c r="H184" s="193">
        <f>SUM(H183)</f>
        <v>0</v>
      </c>
      <c r="I184" s="193"/>
      <c r="J184" s="193"/>
      <c r="K184" s="193"/>
      <c r="L184" s="193"/>
      <c r="M184" s="193"/>
      <c r="N184" s="193"/>
      <c r="O184" s="194">
        <f>SUM(O183)</f>
        <v>0</v>
      </c>
      <c r="P184" s="193">
        <v>0</v>
      </c>
      <c r="Q184" s="193">
        <v>0</v>
      </c>
      <c r="R184" s="193">
        <v>0</v>
      </c>
      <c r="S184" s="193">
        <v>0</v>
      </c>
      <c r="T184" s="193">
        <f>SUM(T183)</f>
        <v>3802.6475</v>
      </c>
      <c r="U184" s="193">
        <f>SUM(U183)</f>
        <v>3802.6475</v>
      </c>
    </row>
    <row r="185" spans="1:21">
      <c r="A185" s="52"/>
      <c r="B185" s="53"/>
      <c r="C185" s="54"/>
      <c r="D185" s="52"/>
      <c r="E185" s="52"/>
      <c r="F185" s="59"/>
      <c r="G185" s="59"/>
      <c r="H185" s="59"/>
      <c r="I185" s="59"/>
      <c r="J185" s="59"/>
      <c r="K185" s="59"/>
      <c r="L185" s="59"/>
      <c r="M185" s="59"/>
      <c r="N185" s="92"/>
      <c r="O185" s="59"/>
      <c r="P185" s="59"/>
      <c r="Q185" s="59"/>
      <c r="R185" s="59"/>
      <c r="S185" s="59"/>
      <c r="T185" s="59"/>
      <c r="U185" s="59"/>
    </row>
    <row r="186" spans="1:21">
      <c r="A186" s="52"/>
      <c r="B186" s="53"/>
      <c r="C186" s="54"/>
      <c r="D186" s="52"/>
      <c r="E186" s="52"/>
      <c r="F186" s="59"/>
      <c r="G186" s="59"/>
      <c r="H186" s="59"/>
      <c r="I186" s="59"/>
      <c r="J186" s="59"/>
      <c r="K186" s="59"/>
      <c r="L186" s="59"/>
      <c r="M186" s="59"/>
      <c r="N186" s="92"/>
      <c r="O186" s="59"/>
      <c r="P186" s="59"/>
      <c r="Q186" s="59"/>
      <c r="R186" s="59"/>
      <c r="S186" s="59"/>
      <c r="T186" s="59"/>
      <c r="U186" s="59"/>
    </row>
    <row r="187" spans="1:21">
      <c r="A187" s="52"/>
      <c r="B187" s="53"/>
      <c r="C187" s="54"/>
      <c r="D187" s="52"/>
      <c r="E187" s="52"/>
      <c r="F187" s="59"/>
      <c r="G187" s="59"/>
      <c r="H187" s="59"/>
      <c r="I187" s="59"/>
      <c r="J187" s="59"/>
      <c r="K187" s="59"/>
      <c r="L187" s="59"/>
      <c r="M187" s="59"/>
      <c r="N187" s="92"/>
      <c r="O187" s="59"/>
      <c r="P187" s="59"/>
      <c r="Q187" s="59"/>
      <c r="R187" s="59"/>
      <c r="S187" s="59"/>
      <c r="T187" s="59"/>
      <c r="U187" s="59"/>
    </row>
    <row r="188" spans="1:21" ht="15.75">
      <c r="A188" s="215" t="s">
        <v>168</v>
      </c>
      <c r="B188" s="216"/>
      <c r="C188" s="216"/>
      <c r="D188" s="216"/>
      <c r="E188" s="216"/>
      <c r="F188" s="216"/>
      <c r="G188" s="216"/>
      <c r="H188" s="216"/>
      <c r="I188" s="216"/>
      <c r="J188" s="216"/>
      <c r="K188" s="216"/>
      <c r="L188" s="216"/>
      <c r="M188" s="216"/>
      <c r="N188" s="216"/>
      <c r="O188" s="216"/>
      <c r="P188" s="216"/>
      <c r="Q188" s="216"/>
      <c r="R188" s="216"/>
      <c r="S188" s="216"/>
      <c r="T188" s="216"/>
      <c r="U188" s="216"/>
    </row>
    <row r="189" spans="1:21" ht="47.25">
      <c r="A189" s="110" t="s">
        <v>4</v>
      </c>
      <c r="B189" s="127" t="s">
        <v>5</v>
      </c>
      <c r="C189" s="128" t="s">
        <v>6</v>
      </c>
      <c r="D189" s="128" t="s">
        <v>8</v>
      </c>
      <c r="E189" s="128" t="s">
        <v>9</v>
      </c>
      <c r="F189" s="128" t="s">
        <v>10</v>
      </c>
      <c r="G189" s="128" t="s">
        <v>11</v>
      </c>
      <c r="H189" s="128" t="s">
        <v>12</v>
      </c>
      <c r="I189" s="132" t="s">
        <v>13</v>
      </c>
      <c r="J189" s="132" t="s">
        <v>14</v>
      </c>
      <c r="K189" s="132" t="s">
        <v>15</v>
      </c>
      <c r="L189" s="132" t="s">
        <v>16</v>
      </c>
      <c r="M189" s="128" t="s">
        <v>17</v>
      </c>
      <c r="N189" s="128" t="s">
        <v>18</v>
      </c>
      <c r="O189" s="128" t="s">
        <v>19</v>
      </c>
      <c r="P189" s="128" t="s">
        <v>20</v>
      </c>
      <c r="Q189" s="128" t="s">
        <v>21</v>
      </c>
      <c r="R189" s="128" t="s">
        <v>22</v>
      </c>
      <c r="S189" s="128" t="s">
        <v>23</v>
      </c>
      <c r="T189" s="128" t="s">
        <v>24</v>
      </c>
      <c r="U189" s="128" t="s">
        <v>25</v>
      </c>
    </row>
    <row r="190" spans="1:21" ht="42" customHeight="1">
      <c r="A190" s="2">
        <v>322</v>
      </c>
      <c r="B190" s="4" t="s">
        <v>169</v>
      </c>
      <c r="C190" s="74" t="s">
        <v>170</v>
      </c>
      <c r="D190" s="43">
        <v>5</v>
      </c>
      <c r="E190" s="64">
        <v>760.52949999999998</v>
      </c>
      <c r="F190" s="64">
        <f t="shared" ref="F190:F196" si="104">D190*E190</f>
        <v>3802.6475</v>
      </c>
      <c r="G190" s="64"/>
      <c r="H190" s="64"/>
      <c r="I190" s="64">
        <f>VLOOKUP($F$190,Tabisr,1)</f>
        <v>3124.36</v>
      </c>
      <c r="J190" s="65">
        <f t="shared" ref="J190:J196" si="105">+F190-I190</f>
        <v>678.28749999999991</v>
      </c>
      <c r="K190" s="94">
        <f>VLOOKUP($F$190,Tabisr,4)</f>
        <v>0.10879999999999999</v>
      </c>
      <c r="L190" s="64">
        <f t="shared" ref="L190:L196" si="106">+J190*K190</f>
        <v>73.797679999999986</v>
      </c>
      <c r="M190" s="64">
        <f>VLOOKUP($F$190,Tabisr,3)</f>
        <v>183.45</v>
      </c>
      <c r="N190" s="73">
        <v>0</v>
      </c>
      <c r="O190" s="64">
        <v>0</v>
      </c>
      <c r="P190" s="64">
        <v>0</v>
      </c>
      <c r="Q190" s="64">
        <v>0</v>
      </c>
      <c r="R190" s="64">
        <v>0</v>
      </c>
      <c r="S190" s="64">
        <v>0</v>
      </c>
      <c r="T190" s="49">
        <f t="shared" ref="T190" si="107">F190+G190+H190-N190+O190-P190-Q190-R190-S190</f>
        <v>3802.6475</v>
      </c>
      <c r="U190" s="65">
        <f t="shared" ref="U190" si="108">T190-G190</f>
        <v>3802.6475</v>
      </c>
    </row>
    <row r="191" spans="1:21" ht="42" customHeight="1">
      <c r="A191" s="40">
        <v>315</v>
      </c>
      <c r="B191" s="41" t="s">
        <v>171</v>
      </c>
      <c r="C191" s="77" t="s">
        <v>172</v>
      </c>
      <c r="D191" s="43">
        <v>5</v>
      </c>
      <c r="E191" s="71">
        <v>760.52949999999998</v>
      </c>
      <c r="F191" s="71">
        <f t="shared" si="104"/>
        <v>3802.6475</v>
      </c>
      <c r="G191" s="71"/>
      <c r="H191" s="71"/>
      <c r="I191" s="71">
        <f>VLOOKUP($F$191,Tabisr,1)</f>
        <v>3124.36</v>
      </c>
      <c r="J191" s="96">
        <f t="shared" ref="J191" si="109">+F191-I191</f>
        <v>678.28749999999991</v>
      </c>
      <c r="K191" s="97">
        <f>VLOOKUP($F$191,Tabisr,4)</f>
        <v>0.10879999999999999</v>
      </c>
      <c r="L191" s="71">
        <f t="shared" si="106"/>
        <v>73.797679999999986</v>
      </c>
      <c r="M191" s="71">
        <f>VLOOKUP($F$191,Tabisr,3)</f>
        <v>183.45</v>
      </c>
      <c r="N191" s="98">
        <v>0</v>
      </c>
      <c r="O191" s="71">
        <v>0</v>
      </c>
      <c r="P191" s="71">
        <v>0</v>
      </c>
      <c r="Q191" s="71">
        <v>0</v>
      </c>
      <c r="R191" s="71">
        <v>0</v>
      </c>
      <c r="S191" s="71">
        <v>0</v>
      </c>
      <c r="T191" s="45">
        <f t="shared" ref="T191:T199" si="110">F191+G191+H191-N191+O191-P191-Q191-R191-S191</f>
        <v>3802.6475</v>
      </c>
      <c r="U191" s="96">
        <f t="shared" ref="U191:U199" si="111">T191-G191</f>
        <v>3802.6475</v>
      </c>
    </row>
    <row r="192" spans="1:21" ht="42" customHeight="1">
      <c r="A192" s="40">
        <v>321</v>
      </c>
      <c r="B192" s="41" t="s">
        <v>173</v>
      </c>
      <c r="C192" s="77" t="s">
        <v>54</v>
      </c>
      <c r="D192" s="43">
        <v>5</v>
      </c>
      <c r="E192" s="71">
        <v>303.09399999999999</v>
      </c>
      <c r="F192" s="71">
        <f t="shared" si="104"/>
        <v>1515.47</v>
      </c>
      <c r="G192" s="71"/>
      <c r="H192" s="71"/>
      <c r="I192" s="71">
        <f>VLOOKUP($F$192,Tabisr,1)</f>
        <v>368.11</v>
      </c>
      <c r="J192" s="96">
        <f t="shared" si="105"/>
        <v>1147.3600000000001</v>
      </c>
      <c r="K192" s="97">
        <f>VLOOKUP($F$192,Tabisr,4)</f>
        <v>6.4000000000000001E-2</v>
      </c>
      <c r="L192" s="71">
        <f t="shared" si="106"/>
        <v>73.43104000000001</v>
      </c>
      <c r="M192" s="71">
        <f>VLOOKUP($F$192,Tabisr,3)</f>
        <v>7.05</v>
      </c>
      <c r="N192" s="98">
        <v>0</v>
      </c>
      <c r="O192" s="71">
        <v>0</v>
      </c>
      <c r="P192" s="71">
        <v>0</v>
      </c>
      <c r="Q192" s="71">
        <v>0</v>
      </c>
      <c r="R192" s="71">
        <v>0</v>
      </c>
      <c r="S192" s="71">
        <v>0</v>
      </c>
      <c r="T192" s="45">
        <f t="shared" si="110"/>
        <v>1515.47</v>
      </c>
      <c r="U192" s="96">
        <f t="shared" si="111"/>
        <v>1515.47</v>
      </c>
    </row>
    <row r="193" spans="1:21" ht="42" customHeight="1">
      <c r="A193" s="40">
        <v>95</v>
      </c>
      <c r="B193" s="41" t="s">
        <v>174</v>
      </c>
      <c r="C193" s="77" t="s">
        <v>175</v>
      </c>
      <c r="D193" s="43">
        <v>5</v>
      </c>
      <c r="E193" s="71">
        <v>286.26949999999999</v>
      </c>
      <c r="F193" s="71">
        <f t="shared" si="104"/>
        <v>1431.3474999999999</v>
      </c>
      <c r="G193" s="71"/>
      <c r="H193" s="71"/>
      <c r="I193" s="71">
        <f>VLOOKUP($F$193,Tabisr,1)</f>
        <v>368.11</v>
      </c>
      <c r="J193" s="96">
        <f t="shared" si="105"/>
        <v>1063.2374999999997</v>
      </c>
      <c r="K193" s="97">
        <f>VLOOKUP($F$193,Tabisr,4)</f>
        <v>6.4000000000000001E-2</v>
      </c>
      <c r="L193" s="71">
        <f t="shared" si="106"/>
        <v>68.047199999999989</v>
      </c>
      <c r="M193" s="71">
        <f>VLOOKUP($F$193,Tabisr,3)</f>
        <v>7.05</v>
      </c>
      <c r="N193" s="98">
        <v>0</v>
      </c>
      <c r="O193" s="71">
        <v>0</v>
      </c>
      <c r="P193" s="71">
        <v>0</v>
      </c>
      <c r="Q193" s="71">
        <v>0</v>
      </c>
      <c r="R193" s="71">
        <v>0</v>
      </c>
      <c r="S193" s="71">
        <v>0</v>
      </c>
      <c r="T193" s="45">
        <f t="shared" si="110"/>
        <v>1431.3474999999999</v>
      </c>
      <c r="U193" s="96">
        <f t="shared" si="111"/>
        <v>1431.3474999999999</v>
      </c>
    </row>
    <row r="194" spans="1:21" ht="42" customHeight="1">
      <c r="A194" s="40">
        <v>353</v>
      </c>
      <c r="B194" s="41" t="s">
        <v>440</v>
      </c>
      <c r="C194" s="77" t="s">
        <v>175</v>
      </c>
      <c r="D194" s="43">
        <v>3.5053999999999998</v>
      </c>
      <c r="E194" s="71">
        <v>286.26949999999999</v>
      </c>
      <c r="F194" s="71">
        <f t="shared" si="104"/>
        <v>1003.4891052999999</v>
      </c>
      <c r="G194" s="71"/>
      <c r="H194" s="71"/>
      <c r="I194" s="71">
        <f>VLOOKUP($F$194,Tabisr,1)</f>
        <v>368.11</v>
      </c>
      <c r="J194" s="96">
        <f t="shared" si="105"/>
        <v>635.37910529999988</v>
      </c>
      <c r="K194" s="97">
        <f>VLOOKUP($F$194,Tabisr,4)</f>
        <v>6.4000000000000001E-2</v>
      </c>
      <c r="L194" s="71">
        <f t="shared" si="106"/>
        <v>40.664262739199991</v>
      </c>
      <c r="M194" s="71">
        <f>VLOOKUP($F$194,Tabisr,3)</f>
        <v>7.05</v>
      </c>
      <c r="N194" s="98">
        <v>0</v>
      </c>
      <c r="O194" s="71">
        <v>0</v>
      </c>
      <c r="P194" s="71">
        <v>0</v>
      </c>
      <c r="Q194" s="71">
        <v>0</v>
      </c>
      <c r="R194" s="71">
        <v>0</v>
      </c>
      <c r="S194" s="71">
        <v>0</v>
      </c>
      <c r="T194" s="45">
        <f t="shared" si="110"/>
        <v>1003.4891052999999</v>
      </c>
      <c r="U194" s="96">
        <f t="shared" si="111"/>
        <v>1003.4891052999999</v>
      </c>
    </row>
    <row r="195" spans="1:21" ht="42" customHeight="1">
      <c r="A195" s="40">
        <v>97</v>
      </c>
      <c r="B195" s="41" t="s">
        <v>176</v>
      </c>
      <c r="C195" s="77" t="s">
        <v>175</v>
      </c>
      <c r="D195" s="43">
        <v>5</v>
      </c>
      <c r="E195" s="71">
        <v>286.26949999999999</v>
      </c>
      <c r="F195" s="71">
        <f t="shared" si="104"/>
        <v>1431.3474999999999</v>
      </c>
      <c r="G195" s="71"/>
      <c r="H195" s="71"/>
      <c r="I195" s="71">
        <f>VLOOKUP($F$195,Tabisr,1)</f>
        <v>368.11</v>
      </c>
      <c r="J195" s="96">
        <f t="shared" si="105"/>
        <v>1063.2374999999997</v>
      </c>
      <c r="K195" s="97">
        <f>VLOOKUP($F$195,Tabisr,4)</f>
        <v>6.4000000000000001E-2</v>
      </c>
      <c r="L195" s="71">
        <f t="shared" si="106"/>
        <v>68.047199999999989</v>
      </c>
      <c r="M195" s="71">
        <f>VLOOKUP($F$195,Tabisr,3)</f>
        <v>7.05</v>
      </c>
      <c r="N195" s="98">
        <v>0</v>
      </c>
      <c r="O195" s="71">
        <v>0</v>
      </c>
      <c r="P195" s="71">
        <v>0</v>
      </c>
      <c r="Q195" s="71">
        <v>0</v>
      </c>
      <c r="R195" s="71">
        <v>0</v>
      </c>
      <c r="S195" s="71">
        <v>0</v>
      </c>
      <c r="T195" s="45">
        <f t="shared" si="110"/>
        <v>1431.3474999999999</v>
      </c>
      <c r="U195" s="96">
        <f t="shared" si="111"/>
        <v>1431.3474999999999</v>
      </c>
    </row>
    <row r="196" spans="1:21" ht="42" customHeight="1">
      <c r="A196" s="40">
        <v>98</v>
      </c>
      <c r="B196" s="41" t="s">
        <v>177</v>
      </c>
      <c r="C196" s="77" t="s">
        <v>175</v>
      </c>
      <c r="D196" s="43">
        <v>5</v>
      </c>
      <c r="E196" s="71">
        <v>286.26949999999999</v>
      </c>
      <c r="F196" s="71">
        <f t="shared" si="104"/>
        <v>1431.3474999999999</v>
      </c>
      <c r="G196" s="71"/>
      <c r="H196" s="71"/>
      <c r="I196" s="71">
        <f>VLOOKUP($F$196,Tabisr,1)</f>
        <v>368.11</v>
      </c>
      <c r="J196" s="96">
        <f t="shared" si="105"/>
        <v>1063.2374999999997</v>
      </c>
      <c r="K196" s="97">
        <f>VLOOKUP($F$196,Tabisr,4)</f>
        <v>6.4000000000000001E-2</v>
      </c>
      <c r="L196" s="71">
        <f t="shared" si="106"/>
        <v>68.047199999999989</v>
      </c>
      <c r="M196" s="71">
        <f>VLOOKUP($F$196,Tabisr,3)</f>
        <v>7.05</v>
      </c>
      <c r="N196" s="98">
        <v>0</v>
      </c>
      <c r="O196" s="71">
        <v>0</v>
      </c>
      <c r="P196" s="71">
        <v>0</v>
      </c>
      <c r="Q196" s="71">
        <v>0</v>
      </c>
      <c r="R196" s="71">
        <v>0</v>
      </c>
      <c r="S196" s="71">
        <v>0</v>
      </c>
      <c r="T196" s="45">
        <f t="shared" si="110"/>
        <v>1431.3474999999999</v>
      </c>
      <c r="U196" s="96">
        <f t="shared" si="111"/>
        <v>1431.3474999999999</v>
      </c>
    </row>
    <row r="197" spans="1:21" ht="42" customHeight="1">
      <c r="A197" s="40">
        <v>316</v>
      </c>
      <c r="B197" s="41" t="s">
        <v>178</v>
      </c>
      <c r="C197" s="77" t="s">
        <v>175</v>
      </c>
      <c r="D197" s="43">
        <v>5</v>
      </c>
      <c r="E197" s="71">
        <v>286.26949999999999</v>
      </c>
      <c r="F197" s="71">
        <f t="shared" ref="F197:F199" si="112">D197*E197</f>
        <v>1431.3474999999999</v>
      </c>
      <c r="G197" s="71"/>
      <c r="H197" s="71"/>
      <c r="I197" s="71"/>
      <c r="J197" s="96"/>
      <c r="K197" s="97"/>
      <c r="L197" s="71"/>
      <c r="M197" s="71"/>
      <c r="N197" s="98">
        <v>0</v>
      </c>
      <c r="O197" s="71">
        <v>0</v>
      </c>
      <c r="P197" s="71">
        <v>0</v>
      </c>
      <c r="Q197" s="71">
        <v>0</v>
      </c>
      <c r="R197" s="71">
        <v>0</v>
      </c>
      <c r="S197" s="71">
        <v>0</v>
      </c>
      <c r="T197" s="45">
        <f t="shared" si="110"/>
        <v>1431.3474999999999</v>
      </c>
      <c r="U197" s="96">
        <f t="shared" si="111"/>
        <v>1431.3474999999999</v>
      </c>
    </row>
    <row r="198" spans="1:21" ht="42" customHeight="1">
      <c r="A198" s="2">
        <v>99</v>
      </c>
      <c r="B198" s="4" t="s">
        <v>179</v>
      </c>
      <c r="C198" s="74" t="s">
        <v>175</v>
      </c>
      <c r="D198" s="43">
        <v>5</v>
      </c>
      <c r="E198" s="64">
        <v>286.26949999999999</v>
      </c>
      <c r="F198" s="64">
        <f t="shared" si="112"/>
        <v>1431.3474999999999</v>
      </c>
      <c r="G198" s="64"/>
      <c r="H198" s="64"/>
      <c r="I198" s="64">
        <f>VLOOKUP($F$198,Tabisr,1)</f>
        <v>368.11</v>
      </c>
      <c r="J198" s="65">
        <f>+F198-I198</f>
        <v>1063.2374999999997</v>
      </c>
      <c r="K198" s="94">
        <f>VLOOKUP($F$198,Tabisr,4)</f>
        <v>6.4000000000000001E-2</v>
      </c>
      <c r="L198" s="64">
        <f>+J198*K198</f>
        <v>68.047199999999989</v>
      </c>
      <c r="M198" s="64">
        <f>VLOOKUP($F$198,Tabisr,3)</f>
        <v>7.05</v>
      </c>
      <c r="N198" s="73">
        <v>0</v>
      </c>
      <c r="O198" s="64">
        <v>0</v>
      </c>
      <c r="P198" s="64">
        <v>0</v>
      </c>
      <c r="Q198" s="64">
        <v>0</v>
      </c>
      <c r="R198" s="64">
        <v>0</v>
      </c>
      <c r="S198" s="64">
        <v>0</v>
      </c>
      <c r="T198" s="49">
        <f t="shared" si="110"/>
        <v>1431.3474999999999</v>
      </c>
      <c r="U198" s="65">
        <f t="shared" si="111"/>
        <v>1431.3474999999999</v>
      </c>
    </row>
    <row r="199" spans="1:21" ht="42" customHeight="1">
      <c r="A199" s="2">
        <v>100</v>
      </c>
      <c r="B199" s="4" t="s">
        <v>180</v>
      </c>
      <c r="C199" s="74" t="s">
        <v>175</v>
      </c>
      <c r="D199" s="43">
        <v>5</v>
      </c>
      <c r="E199" s="64">
        <v>286.26949999999999</v>
      </c>
      <c r="F199" s="64">
        <f t="shared" si="112"/>
        <v>1431.3474999999999</v>
      </c>
      <c r="G199" s="64"/>
      <c r="H199" s="64">
        <v>0</v>
      </c>
      <c r="I199" s="64">
        <f>VLOOKUP($F$199,Tabisr,1)</f>
        <v>368.11</v>
      </c>
      <c r="J199" s="65">
        <f>+F199-I199</f>
        <v>1063.2374999999997</v>
      </c>
      <c r="K199" s="94">
        <f>VLOOKUP($F$199,Tabisr,4)</f>
        <v>6.4000000000000001E-2</v>
      </c>
      <c r="L199" s="64">
        <f>+J199*K199</f>
        <v>68.047199999999989</v>
      </c>
      <c r="M199" s="64">
        <f>VLOOKUP($F$199,Tabisr,3)</f>
        <v>7.05</v>
      </c>
      <c r="N199" s="73">
        <v>0</v>
      </c>
      <c r="O199" s="64">
        <v>0</v>
      </c>
      <c r="P199" s="64">
        <v>0</v>
      </c>
      <c r="Q199" s="64">
        <v>0</v>
      </c>
      <c r="R199" s="64">
        <v>0</v>
      </c>
      <c r="S199" s="64">
        <v>0</v>
      </c>
      <c r="T199" s="49">
        <f t="shared" si="110"/>
        <v>1431.3474999999999</v>
      </c>
      <c r="U199" s="65">
        <f t="shared" si="111"/>
        <v>1431.3474999999999</v>
      </c>
    </row>
    <row r="200" spans="1:21">
      <c r="A200" s="52"/>
      <c r="B200" s="53"/>
      <c r="C200" s="54"/>
      <c r="D200" s="56"/>
      <c r="E200" s="57"/>
      <c r="F200" s="59">
        <f>+SUM(F190:F199)</f>
        <v>18712.339105299998</v>
      </c>
      <c r="G200" s="59">
        <f>+SUM(G190:G199)</f>
        <v>0</v>
      </c>
      <c r="H200" s="59">
        <f>+SUM(H190:H199)</f>
        <v>0</v>
      </c>
      <c r="I200" s="59"/>
      <c r="J200" s="59"/>
      <c r="K200" s="59"/>
      <c r="L200" s="59"/>
      <c r="M200" s="59"/>
      <c r="N200" s="92">
        <f t="shared" ref="N200:U200" si="113">+SUM(N190:N199)</f>
        <v>0</v>
      </c>
      <c r="O200" s="59">
        <f t="shared" si="113"/>
        <v>0</v>
      </c>
      <c r="P200" s="59">
        <f t="shared" si="113"/>
        <v>0</v>
      </c>
      <c r="Q200" s="59">
        <f t="shared" si="113"/>
        <v>0</v>
      </c>
      <c r="R200" s="59">
        <f t="shared" si="113"/>
        <v>0</v>
      </c>
      <c r="S200" s="59">
        <f t="shared" si="113"/>
        <v>0</v>
      </c>
      <c r="T200" s="59">
        <f t="shared" si="113"/>
        <v>18712.339105299998</v>
      </c>
      <c r="U200" s="59">
        <f t="shared" si="113"/>
        <v>18712.339105299998</v>
      </c>
    </row>
    <row r="201" spans="1:21">
      <c r="A201" s="52"/>
      <c r="B201" s="53"/>
      <c r="C201" s="54"/>
      <c r="D201" s="56"/>
      <c r="E201" s="57"/>
      <c r="F201" s="59"/>
      <c r="G201" s="59"/>
      <c r="H201" s="59"/>
      <c r="I201" s="59"/>
      <c r="J201" s="59"/>
      <c r="K201" s="59"/>
      <c r="L201" s="59"/>
      <c r="M201" s="59"/>
      <c r="N201" s="92"/>
      <c r="O201" s="59"/>
      <c r="P201" s="59"/>
      <c r="Q201" s="59"/>
      <c r="R201" s="59"/>
      <c r="S201" s="59"/>
      <c r="T201" s="59"/>
      <c r="U201" s="59"/>
    </row>
    <row r="202" spans="1:21">
      <c r="A202" s="52"/>
      <c r="B202" s="53"/>
      <c r="C202" s="54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101"/>
      <c r="O202" s="52"/>
      <c r="P202" s="52"/>
      <c r="Q202" s="107"/>
      <c r="R202" s="52"/>
      <c r="S202" s="52"/>
      <c r="T202" s="136"/>
      <c r="U202" s="52"/>
    </row>
    <row r="203" spans="1:21" ht="12.75">
      <c r="A203" s="206" t="s">
        <v>181</v>
      </c>
      <c r="B203" s="207"/>
      <c r="C203" s="207"/>
      <c r="D203" s="207"/>
      <c r="E203" s="207"/>
      <c r="F203" s="207"/>
      <c r="G203" s="207"/>
      <c r="H203" s="207"/>
      <c r="I203" s="207"/>
      <c r="J203" s="207"/>
      <c r="K203" s="207"/>
      <c r="L203" s="207"/>
      <c r="M203" s="207"/>
      <c r="N203" s="207"/>
      <c r="O203" s="207"/>
      <c r="P203" s="207"/>
      <c r="Q203" s="207"/>
      <c r="R203" s="207"/>
      <c r="S203" s="207"/>
      <c r="T203" s="207"/>
      <c r="U203" s="207"/>
    </row>
    <row r="204" spans="1:21" ht="25.5">
      <c r="A204" s="60" t="s">
        <v>4</v>
      </c>
      <c r="B204" s="61" t="s">
        <v>5</v>
      </c>
      <c r="C204" s="60" t="s">
        <v>6</v>
      </c>
      <c r="D204" s="60" t="s">
        <v>8</v>
      </c>
      <c r="E204" s="60" t="s">
        <v>9</v>
      </c>
      <c r="F204" s="60" t="s">
        <v>10</v>
      </c>
      <c r="G204" s="60" t="s">
        <v>11</v>
      </c>
      <c r="H204" s="60" t="s">
        <v>12</v>
      </c>
      <c r="I204" s="93" t="s">
        <v>13</v>
      </c>
      <c r="J204" s="93" t="s">
        <v>14</v>
      </c>
      <c r="K204" s="93" t="s">
        <v>15</v>
      </c>
      <c r="L204" s="93" t="s">
        <v>16</v>
      </c>
      <c r="M204" s="60" t="s">
        <v>17</v>
      </c>
      <c r="N204" s="60" t="s">
        <v>18</v>
      </c>
      <c r="O204" s="60" t="s">
        <v>19</v>
      </c>
      <c r="P204" s="60" t="s">
        <v>20</v>
      </c>
      <c r="Q204" s="60" t="s">
        <v>21</v>
      </c>
      <c r="R204" s="60" t="s">
        <v>22</v>
      </c>
      <c r="S204" s="60" t="s">
        <v>23</v>
      </c>
      <c r="T204" s="60" t="s">
        <v>24</v>
      </c>
      <c r="U204" s="60" t="s">
        <v>25</v>
      </c>
    </row>
    <row r="205" spans="1:21" s="28" customFormat="1" ht="42.95" customHeight="1">
      <c r="A205" s="2">
        <v>101</v>
      </c>
      <c r="B205" s="4" t="s">
        <v>182</v>
      </c>
      <c r="C205" s="74" t="s">
        <v>183</v>
      </c>
      <c r="D205" s="43">
        <v>5</v>
      </c>
      <c r="E205" s="64">
        <v>760.52949999999998</v>
      </c>
      <c r="F205" s="64">
        <f>D205*E205</f>
        <v>3802.6475</v>
      </c>
      <c r="G205" s="64"/>
      <c r="H205" s="2"/>
      <c r="I205" s="64">
        <f>VLOOKUP($F$205,Tabisr,1)</f>
        <v>3124.36</v>
      </c>
      <c r="J205" s="65">
        <f>+F205-I205</f>
        <v>678.28749999999991</v>
      </c>
      <c r="K205" s="94">
        <f>VLOOKUP($F$205,Tabisr,4)</f>
        <v>0.10879999999999999</v>
      </c>
      <c r="L205" s="64">
        <f>+J205*K205</f>
        <v>73.797679999999986</v>
      </c>
      <c r="M205" s="64">
        <f>VLOOKUP($F$205,Tabisr,3)</f>
        <v>183.45</v>
      </c>
      <c r="N205" s="73">
        <v>0</v>
      </c>
      <c r="O205" s="64">
        <v>0</v>
      </c>
      <c r="P205" s="64">
        <v>0</v>
      </c>
      <c r="Q205" s="64">
        <v>0</v>
      </c>
      <c r="R205" s="64">
        <v>0</v>
      </c>
      <c r="S205" s="64">
        <v>0</v>
      </c>
      <c r="T205" s="49">
        <f>F205+G205+H205-N205+O205-P205-Q205-R205-S205</f>
        <v>3802.6475</v>
      </c>
      <c r="U205" s="65">
        <f>T205-G205</f>
        <v>3802.6475</v>
      </c>
    </row>
    <row r="206" spans="1:21" ht="42.95" customHeight="1">
      <c r="A206" s="2"/>
      <c r="B206" s="4" t="s">
        <v>79</v>
      </c>
      <c r="C206" s="74" t="s">
        <v>98</v>
      </c>
      <c r="D206" s="43"/>
      <c r="E206" s="64">
        <v>303.09399999999999</v>
      </c>
      <c r="F206" s="64">
        <f>D206*E206</f>
        <v>0</v>
      </c>
      <c r="G206" s="64"/>
      <c r="H206" s="100"/>
      <c r="I206" s="64" t="e">
        <f>VLOOKUP($F$206,Tabisr,1)</f>
        <v>#N/A</v>
      </c>
      <c r="J206" s="65" t="e">
        <f>+F206-I206</f>
        <v>#N/A</v>
      </c>
      <c r="K206" s="94" t="e">
        <f>VLOOKUP($F$206,Tabisr,4)</f>
        <v>#N/A</v>
      </c>
      <c r="L206" s="64" t="e">
        <f>+J206*K206</f>
        <v>#N/A</v>
      </c>
      <c r="M206" s="64" t="e">
        <f>VLOOKUP($F$206,Tabisr,3)</f>
        <v>#N/A</v>
      </c>
      <c r="N206" s="73">
        <v>0</v>
      </c>
      <c r="O206" s="64">
        <v>0</v>
      </c>
      <c r="P206" s="64">
        <v>0</v>
      </c>
      <c r="Q206" s="64">
        <v>0</v>
      </c>
      <c r="R206" s="64">
        <v>0</v>
      </c>
      <c r="S206" s="64">
        <v>0</v>
      </c>
      <c r="T206" s="49">
        <f t="shared" ref="T206:T215" si="114">F206+G206+H206-N206+O206-P206-Q206-R206-S206</f>
        <v>0</v>
      </c>
      <c r="U206" s="65">
        <f t="shared" ref="U206:U215" si="115">T206-G206</f>
        <v>0</v>
      </c>
    </row>
    <row r="207" spans="1:21" ht="42.95" customHeight="1">
      <c r="A207" s="2">
        <v>103</v>
      </c>
      <c r="B207" s="4" t="s">
        <v>184</v>
      </c>
      <c r="C207" s="74" t="s">
        <v>54</v>
      </c>
      <c r="D207" s="43">
        <v>5</v>
      </c>
      <c r="E207" s="64">
        <v>359.09899999999999</v>
      </c>
      <c r="F207" s="73">
        <f>D207*E207</f>
        <v>1795.4949999999999</v>
      </c>
      <c r="G207" s="48"/>
      <c r="H207" s="48"/>
      <c r="I207" s="64">
        <f>VLOOKUP($F$207,Tabisr,1)</f>
        <v>368.11</v>
      </c>
      <c r="J207" s="65">
        <f>+F207-I207</f>
        <v>1427.3849999999998</v>
      </c>
      <c r="K207" s="94">
        <f>VLOOKUP($F$207,Tabisr,4)</f>
        <v>6.4000000000000001E-2</v>
      </c>
      <c r="L207" s="64">
        <f>+J207*K207</f>
        <v>91.352639999999994</v>
      </c>
      <c r="M207" s="64">
        <f>VLOOKUP($F$207,Tabisr,3)</f>
        <v>7.05</v>
      </c>
      <c r="N207" s="73">
        <v>0</v>
      </c>
      <c r="O207" s="64">
        <v>0</v>
      </c>
      <c r="P207" s="48">
        <v>0</v>
      </c>
      <c r="Q207" s="48">
        <v>0</v>
      </c>
      <c r="R207" s="48">
        <v>0</v>
      </c>
      <c r="S207" s="48">
        <v>0</v>
      </c>
      <c r="T207" s="49">
        <f t="shared" si="114"/>
        <v>1795.4949999999999</v>
      </c>
      <c r="U207" s="65">
        <f t="shared" si="115"/>
        <v>1795.4949999999999</v>
      </c>
    </row>
    <row r="208" spans="1:21" ht="17.100000000000001" customHeight="1">
      <c r="A208" s="2"/>
      <c r="B208" s="105" t="s">
        <v>185</v>
      </c>
      <c r="C208" s="74" t="s">
        <v>186</v>
      </c>
      <c r="D208" s="106"/>
      <c r="E208" s="105"/>
      <c r="F208" s="105"/>
      <c r="G208" s="105"/>
      <c r="H208" s="105"/>
      <c r="I208" s="105"/>
      <c r="J208" s="105"/>
      <c r="K208" s="105"/>
      <c r="L208" s="105"/>
      <c r="M208" s="105"/>
      <c r="N208" s="105"/>
      <c r="O208" s="105"/>
      <c r="P208" s="48">
        <v>0</v>
      </c>
      <c r="Q208" s="48">
        <v>0</v>
      </c>
      <c r="R208" s="48">
        <v>0</v>
      </c>
      <c r="S208" s="48">
        <v>0</v>
      </c>
      <c r="T208" s="49">
        <f t="shared" si="114"/>
        <v>0</v>
      </c>
      <c r="U208" s="65">
        <f t="shared" si="115"/>
        <v>0</v>
      </c>
    </row>
    <row r="209" spans="1:21" ht="42.95" customHeight="1">
      <c r="A209" s="2">
        <v>104</v>
      </c>
      <c r="B209" s="4" t="s">
        <v>187</v>
      </c>
      <c r="C209" s="74" t="s">
        <v>188</v>
      </c>
      <c r="D209" s="43">
        <v>5</v>
      </c>
      <c r="E209" s="64">
        <v>412.2405</v>
      </c>
      <c r="F209" s="64">
        <f>D209*E209</f>
        <v>2061.2024999999999</v>
      </c>
      <c r="G209" s="64"/>
      <c r="H209" s="65"/>
      <c r="I209" s="64">
        <f>VLOOKUP($F$209,Tabisr,1)</f>
        <v>368.11</v>
      </c>
      <c r="J209" s="65">
        <f>+F209-I209</f>
        <v>1693.0924999999997</v>
      </c>
      <c r="K209" s="94">
        <f>VLOOKUP($F$209,Tabisr,4)</f>
        <v>6.4000000000000001E-2</v>
      </c>
      <c r="L209" s="64">
        <f>+J209*K209</f>
        <v>108.35791999999999</v>
      </c>
      <c r="M209" s="64">
        <f>VLOOKUP($F$209,Tabisr,3)</f>
        <v>7.05</v>
      </c>
      <c r="N209" s="73">
        <v>0</v>
      </c>
      <c r="O209" s="64">
        <v>0</v>
      </c>
      <c r="P209" s="64">
        <v>0</v>
      </c>
      <c r="Q209" s="64">
        <v>0</v>
      </c>
      <c r="R209" s="64">
        <v>0</v>
      </c>
      <c r="S209" s="64">
        <v>0</v>
      </c>
      <c r="T209" s="49">
        <f t="shared" si="114"/>
        <v>2061.2024999999999</v>
      </c>
      <c r="U209" s="65">
        <f t="shared" si="115"/>
        <v>2061.2024999999999</v>
      </c>
    </row>
    <row r="210" spans="1:21" ht="42.95" customHeight="1">
      <c r="A210" s="2">
        <v>105</v>
      </c>
      <c r="B210" s="4" t="s">
        <v>189</v>
      </c>
      <c r="C210" s="74" t="s">
        <v>188</v>
      </c>
      <c r="D210" s="43">
        <v>5</v>
      </c>
      <c r="E210" s="64">
        <v>412.2405</v>
      </c>
      <c r="F210" s="64">
        <f>D210*E210</f>
        <v>2061.2024999999999</v>
      </c>
      <c r="G210" s="64"/>
      <c r="H210" s="65"/>
      <c r="I210" s="64">
        <f>VLOOKUP($F$210,Tabisr,1)</f>
        <v>368.11</v>
      </c>
      <c r="J210" s="65">
        <f>+F210-I210</f>
        <v>1693.0924999999997</v>
      </c>
      <c r="K210" s="94">
        <f>VLOOKUP($F$210,Tabisr,4)</f>
        <v>6.4000000000000001E-2</v>
      </c>
      <c r="L210" s="64">
        <f>+J210*K210</f>
        <v>108.35791999999999</v>
      </c>
      <c r="M210" s="64">
        <f>VLOOKUP($F$210,Tabisr,3)</f>
        <v>7.05</v>
      </c>
      <c r="N210" s="73">
        <v>0</v>
      </c>
      <c r="O210" s="64">
        <v>0</v>
      </c>
      <c r="P210" s="64">
        <v>0</v>
      </c>
      <c r="Q210" s="64">
        <v>0</v>
      </c>
      <c r="R210" s="64">
        <v>0</v>
      </c>
      <c r="S210" s="64">
        <v>0</v>
      </c>
      <c r="T210" s="49">
        <f t="shared" si="114"/>
        <v>2061.2024999999999</v>
      </c>
      <c r="U210" s="65">
        <f t="shared" si="115"/>
        <v>2061.2024999999999</v>
      </c>
    </row>
    <row r="211" spans="1:21" ht="15.95" customHeight="1">
      <c r="A211" s="2"/>
      <c r="B211" s="4" t="s">
        <v>79</v>
      </c>
      <c r="C211" s="74" t="s">
        <v>116</v>
      </c>
      <c r="D211" s="40"/>
      <c r="E211" s="64">
        <v>0</v>
      </c>
      <c r="F211" s="64"/>
      <c r="G211" s="64"/>
      <c r="H211" s="64"/>
      <c r="I211" s="64"/>
      <c r="J211" s="65"/>
      <c r="K211" s="94"/>
      <c r="L211" s="64"/>
      <c r="M211" s="64"/>
      <c r="N211" s="73"/>
      <c r="O211" s="64"/>
      <c r="P211" s="48">
        <v>0</v>
      </c>
      <c r="Q211" s="48">
        <v>0</v>
      </c>
      <c r="R211" s="48">
        <v>0</v>
      </c>
      <c r="S211" s="48">
        <v>0</v>
      </c>
      <c r="T211" s="49">
        <f t="shared" si="114"/>
        <v>0</v>
      </c>
      <c r="U211" s="65">
        <f t="shared" si="115"/>
        <v>0</v>
      </c>
    </row>
    <row r="212" spans="1:21" ht="42.95" customHeight="1">
      <c r="A212" s="2">
        <v>103</v>
      </c>
      <c r="B212" s="4" t="s">
        <v>190</v>
      </c>
      <c r="C212" s="74" t="s">
        <v>191</v>
      </c>
      <c r="D212" s="43">
        <v>5</v>
      </c>
      <c r="E212" s="64">
        <v>477.05450000000002</v>
      </c>
      <c r="F212" s="64">
        <f>D212*E212</f>
        <v>2385.2725</v>
      </c>
      <c r="G212" s="64"/>
      <c r="H212" s="2"/>
      <c r="I212" s="64">
        <f>VLOOKUP($F$212,Tabisr,1)</f>
        <v>368.11</v>
      </c>
      <c r="J212" s="65">
        <f>+F212-I212</f>
        <v>2017.1624999999999</v>
      </c>
      <c r="K212" s="94">
        <f>VLOOKUP($F$212,Tabisr,4)</f>
        <v>6.4000000000000001E-2</v>
      </c>
      <c r="L212" s="64">
        <f>+J212*K212</f>
        <v>129.0984</v>
      </c>
      <c r="M212" s="64">
        <f>VLOOKUP($F$212,Tabisr,3)</f>
        <v>7.05</v>
      </c>
      <c r="N212" s="73">
        <v>0</v>
      </c>
      <c r="O212" s="64">
        <v>0</v>
      </c>
      <c r="P212" s="48">
        <v>0</v>
      </c>
      <c r="Q212" s="48">
        <v>0</v>
      </c>
      <c r="R212" s="48">
        <v>0</v>
      </c>
      <c r="S212" s="48">
        <v>0</v>
      </c>
      <c r="T212" s="49">
        <f t="shared" si="114"/>
        <v>2385.2725</v>
      </c>
      <c r="U212" s="65">
        <f t="shared" si="115"/>
        <v>2385.2725</v>
      </c>
    </row>
    <row r="213" spans="1:21" ht="42.95" customHeight="1">
      <c r="A213" s="2">
        <v>107</v>
      </c>
      <c r="B213" s="4" t="s">
        <v>192</v>
      </c>
      <c r="C213" s="74" t="s">
        <v>193</v>
      </c>
      <c r="D213" s="43">
        <v>5</v>
      </c>
      <c r="E213" s="64">
        <v>303.09399999999999</v>
      </c>
      <c r="F213" s="64">
        <f>D213*E213</f>
        <v>1515.47</v>
      </c>
      <c r="G213" s="64"/>
      <c r="H213" s="2"/>
      <c r="I213" s="64">
        <f>VLOOKUP($F$213,Tabisr,1)</f>
        <v>368.11</v>
      </c>
      <c r="J213" s="65">
        <f>+F213-I213</f>
        <v>1147.3600000000001</v>
      </c>
      <c r="K213" s="94">
        <f>VLOOKUP($F$213,Tabisr,4)</f>
        <v>6.4000000000000001E-2</v>
      </c>
      <c r="L213" s="64">
        <f>+J213*K213</f>
        <v>73.43104000000001</v>
      </c>
      <c r="M213" s="64">
        <f>VLOOKUP($F$213,Tabisr,3)</f>
        <v>7.05</v>
      </c>
      <c r="N213" s="73">
        <v>0</v>
      </c>
      <c r="O213" s="64">
        <v>0</v>
      </c>
      <c r="P213" s="48">
        <v>0</v>
      </c>
      <c r="Q213" s="48">
        <v>0</v>
      </c>
      <c r="R213" s="48">
        <v>0</v>
      </c>
      <c r="S213" s="48">
        <v>0</v>
      </c>
      <c r="T213" s="49">
        <f t="shared" si="114"/>
        <v>1515.47</v>
      </c>
      <c r="U213" s="65">
        <f t="shared" si="115"/>
        <v>1515.47</v>
      </c>
    </row>
    <row r="214" spans="1:21" ht="42" customHeight="1">
      <c r="A214" s="2">
        <v>347</v>
      </c>
      <c r="B214" s="4" t="s">
        <v>441</v>
      </c>
      <c r="C214" s="137" t="s">
        <v>194</v>
      </c>
      <c r="D214" s="46">
        <v>5</v>
      </c>
      <c r="E214" s="48">
        <v>303.08999999999997</v>
      </c>
      <c r="F214" s="48">
        <f>D214*E214</f>
        <v>1515.4499999999998</v>
      </c>
      <c r="G214" s="48"/>
      <c r="H214" s="48"/>
      <c r="I214" s="48"/>
      <c r="J214" s="49"/>
      <c r="K214" s="89"/>
      <c r="L214" s="48"/>
      <c r="M214" s="48"/>
      <c r="N214" s="90"/>
      <c r="O214" s="48"/>
      <c r="P214" s="48">
        <v>0</v>
      </c>
      <c r="Q214" s="48">
        <v>0</v>
      </c>
      <c r="R214" s="48">
        <v>0</v>
      </c>
      <c r="S214" s="48">
        <v>0</v>
      </c>
      <c r="T214" s="49">
        <f t="shared" si="114"/>
        <v>1515.4499999999998</v>
      </c>
      <c r="U214" s="65">
        <f t="shared" si="115"/>
        <v>1515.4499999999998</v>
      </c>
    </row>
    <row r="215" spans="1:21" ht="15.75">
      <c r="A215" s="2"/>
      <c r="B215" s="4" t="s">
        <v>79</v>
      </c>
      <c r="C215" s="74" t="s">
        <v>195</v>
      </c>
      <c r="D215" s="43"/>
      <c r="E215" s="64"/>
      <c r="F215" s="64">
        <f>D215*E215</f>
        <v>0</v>
      </c>
      <c r="G215" s="64"/>
      <c r="H215" s="100"/>
      <c r="I215" s="64" t="e">
        <f>VLOOKUP($F$215,Tabisr,1)</f>
        <v>#N/A</v>
      </c>
      <c r="J215" s="65" t="e">
        <f>+F215-I215</f>
        <v>#N/A</v>
      </c>
      <c r="K215" s="94" t="e">
        <f>VLOOKUP($F$215,Tabisr,4)</f>
        <v>#N/A</v>
      </c>
      <c r="L215" s="64" t="e">
        <f>+J215*K215</f>
        <v>#N/A</v>
      </c>
      <c r="M215" s="64" t="e">
        <f>VLOOKUP($F$215,Tabisr,3)</f>
        <v>#N/A</v>
      </c>
      <c r="N215" s="73">
        <v>0</v>
      </c>
      <c r="O215" s="64">
        <v>0</v>
      </c>
      <c r="P215" s="64">
        <v>0</v>
      </c>
      <c r="Q215" s="64">
        <v>0</v>
      </c>
      <c r="R215" s="64">
        <v>0</v>
      </c>
      <c r="S215" s="64">
        <v>0</v>
      </c>
      <c r="T215" s="49">
        <f t="shared" si="114"/>
        <v>0</v>
      </c>
      <c r="U215" s="65">
        <f t="shared" si="115"/>
        <v>0</v>
      </c>
    </row>
    <row r="216" spans="1:21" ht="12.75">
      <c r="A216" s="52"/>
      <c r="B216" s="53"/>
      <c r="C216" s="54"/>
      <c r="D216" s="52"/>
      <c r="E216" s="52"/>
      <c r="F216" s="58">
        <f>+SUM(F205:F215)</f>
        <v>15136.739999999998</v>
      </c>
      <c r="G216" s="58">
        <f t="shared" ref="G216:U216" si="116">+SUM(G205:G215)</f>
        <v>0</v>
      </c>
      <c r="H216" s="58">
        <f t="shared" si="116"/>
        <v>0</v>
      </c>
      <c r="I216" s="58" t="e">
        <f t="shared" si="116"/>
        <v>#N/A</v>
      </c>
      <c r="J216" s="58" t="e">
        <f t="shared" si="116"/>
        <v>#N/A</v>
      </c>
      <c r="K216" s="58" t="e">
        <f t="shared" si="116"/>
        <v>#N/A</v>
      </c>
      <c r="L216" s="58" t="e">
        <f t="shared" si="116"/>
        <v>#N/A</v>
      </c>
      <c r="M216" s="58" t="e">
        <f t="shared" si="116"/>
        <v>#N/A</v>
      </c>
      <c r="N216" s="58">
        <f t="shared" si="116"/>
        <v>0</v>
      </c>
      <c r="O216" s="58">
        <f t="shared" si="116"/>
        <v>0</v>
      </c>
      <c r="P216" s="58">
        <f t="shared" si="116"/>
        <v>0</v>
      </c>
      <c r="Q216" s="58">
        <f t="shared" si="116"/>
        <v>0</v>
      </c>
      <c r="R216" s="58">
        <f t="shared" si="116"/>
        <v>0</v>
      </c>
      <c r="S216" s="58">
        <f t="shared" si="116"/>
        <v>0</v>
      </c>
      <c r="T216" s="58">
        <f t="shared" si="116"/>
        <v>15136.739999999998</v>
      </c>
      <c r="U216" s="58">
        <f t="shared" si="116"/>
        <v>15136.739999999998</v>
      </c>
    </row>
    <row r="217" spans="1:21">
      <c r="A217" s="52"/>
      <c r="B217" s="53"/>
      <c r="C217" s="54"/>
      <c r="D217" s="52"/>
      <c r="E217" s="52"/>
      <c r="F217" s="59"/>
      <c r="G217" s="59"/>
      <c r="H217" s="59"/>
      <c r="I217" s="59"/>
      <c r="J217" s="59"/>
      <c r="K217" s="59"/>
      <c r="L217" s="59"/>
      <c r="M217" s="59"/>
      <c r="N217" s="92"/>
      <c r="O217" s="59"/>
      <c r="P217" s="59"/>
      <c r="Q217" s="59"/>
      <c r="R217" s="59"/>
      <c r="S217" s="59"/>
      <c r="T217" s="59"/>
      <c r="U217" s="59"/>
    </row>
    <row r="218" spans="1:21">
      <c r="A218" s="52"/>
      <c r="B218" s="53"/>
      <c r="C218" s="54"/>
      <c r="D218" s="52"/>
      <c r="E218" s="52"/>
      <c r="F218" s="59"/>
      <c r="G218" s="59"/>
      <c r="H218" s="59"/>
      <c r="I218" s="59"/>
      <c r="J218" s="59"/>
      <c r="K218" s="59"/>
      <c r="L218" s="59"/>
      <c r="M218" s="59"/>
      <c r="N218" s="92"/>
      <c r="O218" s="59"/>
      <c r="P218" s="59"/>
      <c r="Q218" s="59"/>
      <c r="R218" s="59"/>
      <c r="S218" s="59"/>
      <c r="T218" s="59"/>
      <c r="U218" s="59"/>
    </row>
    <row r="219" spans="1:21" ht="12.75">
      <c r="A219" s="206" t="s">
        <v>196</v>
      </c>
      <c r="B219" s="207"/>
      <c r="C219" s="207"/>
      <c r="D219" s="207"/>
      <c r="E219" s="207"/>
      <c r="F219" s="207"/>
      <c r="G219" s="207"/>
      <c r="H219" s="207"/>
      <c r="I219" s="207"/>
      <c r="J219" s="207"/>
      <c r="K219" s="207"/>
      <c r="L219" s="207"/>
      <c r="M219" s="207"/>
      <c r="N219" s="207"/>
      <c r="O219" s="207"/>
      <c r="P219" s="207"/>
      <c r="Q219" s="207"/>
      <c r="R219" s="207"/>
      <c r="S219" s="207"/>
      <c r="T219" s="207"/>
      <c r="U219" s="207"/>
    </row>
    <row r="220" spans="1:21" ht="25.5">
      <c r="A220" s="60" t="s">
        <v>4</v>
      </c>
      <c r="B220" s="61" t="s">
        <v>5</v>
      </c>
      <c r="C220" s="60" t="s">
        <v>6</v>
      </c>
      <c r="D220" s="60" t="s">
        <v>8</v>
      </c>
      <c r="E220" s="60" t="s">
        <v>9</v>
      </c>
      <c r="F220" s="60" t="s">
        <v>10</v>
      </c>
      <c r="G220" s="60" t="s">
        <v>11</v>
      </c>
      <c r="H220" s="60" t="s">
        <v>12</v>
      </c>
      <c r="I220" s="93" t="s">
        <v>13</v>
      </c>
      <c r="J220" s="93" t="s">
        <v>14</v>
      </c>
      <c r="K220" s="93" t="s">
        <v>15</v>
      </c>
      <c r="L220" s="93" t="s">
        <v>16</v>
      </c>
      <c r="M220" s="60" t="s">
        <v>17</v>
      </c>
      <c r="N220" s="60" t="s">
        <v>18</v>
      </c>
      <c r="O220" s="60" t="s">
        <v>19</v>
      </c>
      <c r="P220" s="60" t="s">
        <v>20</v>
      </c>
      <c r="Q220" s="60" t="s">
        <v>21</v>
      </c>
      <c r="R220" s="60" t="s">
        <v>22</v>
      </c>
      <c r="S220" s="60" t="s">
        <v>23</v>
      </c>
      <c r="T220" s="60" t="s">
        <v>24</v>
      </c>
      <c r="U220" s="60" t="s">
        <v>25</v>
      </c>
    </row>
    <row r="221" spans="1:21" s="26" customFormat="1" ht="49.5" customHeight="1">
      <c r="A221" s="40">
        <v>109</v>
      </c>
      <c r="B221" s="41" t="s">
        <v>197</v>
      </c>
      <c r="C221" s="77" t="s">
        <v>198</v>
      </c>
      <c r="D221" s="43">
        <v>5</v>
      </c>
      <c r="E221" s="71">
        <v>760.52949999999998</v>
      </c>
      <c r="F221" s="71">
        <f>D221*E221</f>
        <v>3802.6475</v>
      </c>
      <c r="G221" s="71"/>
      <c r="H221" s="40"/>
      <c r="I221" s="71">
        <f>VLOOKUP($F$221,Tabisr,1)</f>
        <v>3124.36</v>
      </c>
      <c r="J221" s="96">
        <f>+F221-I221</f>
        <v>678.28749999999991</v>
      </c>
      <c r="K221" s="97">
        <f>VLOOKUP($F$221,Tabisr,4)</f>
        <v>0.10879999999999999</v>
      </c>
      <c r="L221" s="71">
        <f>+J221*K221</f>
        <v>73.797679999999986</v>
      </c>
      <c r="M221" s="71">
        <f>VLOOKUP($F$221,Tabisr,3)</f>
        <v>183.45</v>
      </c>
      <c r="N221" s="98">
        <v>0</v>
      </c>
      <c r="O221" s="71">
        <v>0</v>
      </c>
      <c r="P221" s="71">
        <v>0</v>
      </c>
      <c r="Q221" s="71">
        <v>0</v>
      </c>
      <c r="R221" s="71">
        <v>0</v>
      </c>
      <c r="S221" s="71">
        <v>0</v>
      </c>
      <c r="T221" s="45">
        <f t="shared" ref="T221" si="117">F221+G221+H221-N221+O221-P221-Q221-R221-S221</f>
        <v>3802.6475</v>
      </c>
      <c r="U221" s="96">
        <f t="shared" ref="U221" si="118">T221-G221</f>
        <v>3802.6475</v>
      </c>
    </row>
    <row r="222" spans="1:21" s="26" customFormat="1" ht="41.1" customHeight="1">
      <c r="A222" s="40">
        <v>110</v>
      </c>
      <c r="B222" s="47" t="s">
        <v>199</v>
      </c>
      <c r="C222" s="112" t="s">
        <v>200</v>
      </c>
      <c r="D222" s="43">
        <v>5</v>
      </c>
      <c r="E222" s="71">
        <v>477.05450000000002</v>
      </c>
      <c r="F222" s="71">
        <f>D222*E222</f>
        <v>2385.2725</v>
      </c>
      <c r="G222" s="71"/>
      <c r="H222" s="40"/>
      <c r="I222" s="71">
        <f>VLOOKUP($F$222,Tabisr,1)</f>
        <v>368.11</v>
      </c>
      <c r="J222" s="96">
        <f>+F222-I222</f>
        <v>2017.1624999999999</v>
      </c>
      <c r="K222" s="97">
        <f>VLOOKUP($F$222,Tabisr,4)</f>
        <v>6.4000000000000001E-2</v>
      </c>
      <c r="L222" s="71">
        <f>+J222*K222</f>
        <v>129.0984</v>
      </c>
      <c r="M222" s="71">
        <f>VLOOKUP($F$222,Tabisr,3)</f>
        <v>7.05</v>
      </c>
      <c r="N222" s="98">
        <v>0</v>
      </c>
      <c r="O222" s="71">
        <v>0</v>
      </c>
      <c r="P222" s="71">
        <v>0</v>
      </c>
      <c r="Q222" s="71">
        <v>0</v>
      </c>
      <c r="R222" s="71">
        <v>0</v>
      </c>
      <c r="S222" s="71">
        <v>0</v>
      </c>
      <c r="T222" s="45">
        <f t="shared" ref="T222:T226" si="119">F222+G222+H222-N222+O222-P222-Q222-R222-S222</f>
        <v>2385.2725</v>
      </c>
      <c r="U222" s="96">
        <f t="shared" ref="U222:U226" si="120">T222-G222</f>
        <v>2385.2725</v>
      </c>
    </row>
    <row r="223" spans="1:21" s="26" customFormat="1" ht="41.1" customHeight="1">
      <c r="A223" s="40">
        <v>94</v>
      </c>
      <c r="B223" s="41" t="s">
        <v>153</v>
      </c>
      <c r="C223" s="77" t="s">
        <v>54</v>
      </c>
      <c r="D223" s="43">
        <v>5</v>
      </c>
      <c r="E223" s="241">
        <v>303.09399999999999</v>
      </c>
      <c r="F223" s="71">
        <f>D223*E223</f>
        <v>1515.47</v>
      </c>
      <c r="G223" s="71"/>
      <c r="H223" s="40"/>
      <c r="I223" s="71">
        <f>VLOOKUP($F$223,Tabisr,1)</f>
        <v>368.11</v>
      </c>
      <c r="J223" s="96">
        <f>+F223-I223</f>
        <v>1147.3600000000001</v>
      </c>
      <c r="K223" s="97">
        <f>VLOOKUP($F$223,Tabisr,4)</f>
        <v>6.4000000000000001E-2</v>
      </c>
      <c r="L223" s="71">
        <f>+J223*K223</f>
        <v>73.43104000000001</v>
      </c>
      <c r="M223" s="71">
        <f>VLOOKUP($F$223,Tabisr,3)</f>
        <v>7.05</v>
      </c>
      <c r="N223" s="98">
        <v>0</v>
      </c>
      <c r="O223" s="71">
        <v>0</v>
      </c>
      <c r="P223" s="242">
        <v>0</v>
      </c>
      <c r="Q223" s="44">
        <v>0</v>
      </c>
      <c r="R223" s="44">
        <v>0</v>
      </c>
      <c r="S223" s="44">
        <v>0</v>
      </c>
      <c r="T223" s="45">
        <f t="shared" si="119"/>
        <v>1515.47</v>
      </c>
      <c r="U223" s="96">
        <f t="shared" si="120"/>
        <v>1515.47</v>
      </c>
    </row>
    <row r="224" spans="1:21" s="26" customFormat="1" ht="15.75">
      <c r="A224" s="2"/>
      <c r="B224" s="4" t="s">
        <v>79</v>
      </c>
      <c r="C224" s="74" t="s">
        <v>201</v>
      </c>
      <c r="D224" s="40"/>
      <c r="E224" s="64">
        <v>0</v>
      </c>
      <c r="F224" s="64"/>
      <c r="G224" s="64"/>
      <c r="H224" s="64"/>
      <c r="I224" s="64"/>
      <c r="J224" s="65"/>
      <c r="K224" s="94"/>
      <c r="L224" s="64"/>
      <c r="M224" s="64"/>
      <c r="N224" s="73"/>
      <c r="O224" s="64"/>
      <c r="P224" s="48">
        <v>0</v>
      </c>
      <c r="Q224" s="48">
        <v>0</v>
      </c>
      <c r="R224" s="48">
        <v>0</v>
      </c>
      <c r="S224" s="48">
        <v>0</v>
      </c>
      <c r="T224" s="49">
        <f t="shared" si="119"/>
        <v>0</v>
      </c>
      <c r="U224" s="65">
        <f t="shared" si="120"/>
        <v>0</v>
      </c>
    </row>
    <row r="225" spans="1:21" s="26" customFormat="1" ht="41.1" customHeight="1">
      <c r="A225" s="2">
        <v>112</v>
      </c>
      <c r="B225" s="4" t="s">
        <v>202</v>
      </c>
      <c r="C225" s="74" t="s">
        <v>188</v>
      </c>
      <c r="D225" s="43">
        <v>5</v>
      </c>
      <c r="E225" s="64">
        <v>412.2405</v>
      </c>
      <c r="F225" s="64">
        <f>D225*E225</f>
        <v>2061.2024999999999</v>
      </c>
      <c r="G225" s="64"/>
      <c r="H225" s="2"/>
      <c r="I225" s="64">
        <f>VLOOKUP($F$225,Tabisr,1)</f>
        <v>368.11</v>
      </c>
      <c r="J225" s="65">
        <f>+F225-I225</f>
        <v>1693.0924999999997</v>
      </c>
      <c r="K225" s="94">
        <f>VLOOKUP($F$225,Tabisr,4)</f>
        <v>6.4000000000000001E-2</v>
      </c>
      <c r="L225" s="64">
        <f>+J225*K225</f>
        <v>108.35791999999999</v>
      </c>
      <c r="M225" s="64">
        <f>VLOOKUP($F$225,Tabisr,3)</f>
        <v>7.05</v>
      </c>
      <c r="N225" s="73">
        <v>0</v>
      </c>
      <c r="O225" s="64">
        <v>0</v>
      </c>
      <c r="P225" s="64">
        <v>0</v>
      </c>
      <c r="Q225" s="64">
        <v>0</v>
      </c>
      <c r="R225" s="64">
        <v>0</v>
      </c>
      <c r="S225" s="64">
        <v>0</v>
      </c>
      <c r="T225" s="49">
        <f t="shared" si="119"/>
        <v>2061.2024999999999</v>
      </c>
      <c r="U225" s="65">
        <f t="shared" si="120"/>
        <v>2061.2024999999999</v>
      </c>
    </row>
    <row r="226" spans="1:21" s="26" customFormat="1" ht="41.1" customHeight="1">
      <c r="A226" s="2">
        <v>113</v>
      </c>
      <c r="B226" s="4" t="s">
        <v>203</v>
      </c>
      <c r="C226" s="74" t="s">
        <v>116</v>
      </c>
      <c r="D226" s="43">
        <v>5</v>
      </c>
      <c r="E226" s="64">
        <v>303.09399999999999</v>
      </c>
      <c r="F226" s="64">
        <f>D226*E226</f>
        <v>1515.47</v>
      </c>
      <c r="G226" s="64"/>
      <c r="H226" s="64"/>
      <c r="I226" s="64">
        <f>VLOOKUP($F$226,Tabisr,1)</f>
        <v>368.11</v>
      </c>
      <c r="J226" s="65">
        <f>+F226-I226</f>
        <v>1147.3600000000001</v>
      </c>
      <c r="K226" s="94">
        <f>VLOOKUP($F$226,Tabisr,4)</f>
        <v>6.4000000000000001E-2</v>
      </c>
      <c r="L226" s="64">
        <f>+J226*K226</f>
        <v>73.43104000000001</v>
      </c>
      <c r="M226" s="64">
        <f>VLOOKUP($F$226,Tabisr,3)</f>
        <v>7.05</v>
      </c>
      <c r="N226" s="64">
        <v>0</v>
      </c>
      <c r="O226" s="64">
        <v>0</v>
      </c>
      <c r="P226" s="48">
        <v>0</v>
      </c>
      <c r="Q226" s="48">
        <v>0</v>
      </c>
      <c r="R226" s="48">
        <v>0</v>
      </c>
      <c r="S226" s="48">
        <v>0</v>
      </c>
      <c r="T226" s="49">
        <f t="shared" si="119"/>
        <v>1515.47</v>
      </c>
      <c r="U226" s="65">
        <f t="shared" si="120"/>
        <v>1515.47</v>
      </c>
    </row>
    <row r="227" spans="1:21" ht="12.75">
      <c r="A227" s="52"/>
      <c r="B227" s="53"/>
      <c r="C227" s="54"/>
      <c r="D227" s="52"/>
      <c r="E227" s="59"/>
      <c r="F227" s="58">
        <f>SUM(F221:F226)</f>
        <v>11280.0625</v>
      </c>
      <c r="G227" s="58">
        <f>SUM(G221:G226)</f>
        <v>0</v>
      </c>
      <c r="H227" s="58">
        <f t="shared" ref="H227:U227" si="121">SUM(H221:H226)</f>
        <v>0</v>
      </c>
      <c r="I227" s="58"/>
      <c r="J227" s="58"/>
      <c r="K227" s="58"/>
      <c r="L227" s="58"/>
      <c r="M227" s="58"/>
      <c r="N227" s="91">
        <f t="shared" si="121"/>
        <v>0</v>
      </c>
      <c r="O227" s="58">
        <f t="shared" si="121"/>
        <v>0</v>
      </c>
      <c r="P227" s="58">
        <f t="shared" si="121"/>
        <v>0</v>
      </c>
      <c r="Q227" s="58">
        <f t="shared" si="121"/>
        <v>0</v>
      </c>
      <c r="R227" s="58">
        <f t="shared" si="121"/>
        <v>0</v>
      </c>
      <c r="S227" s="58">
        <f t="shared" si="121"/>
        <v>0</v>
      </c>
      <c r="T227" s="58">
        <f t="shared" si="121"/>
        <v>11280.0625</v>
      </c>
      <c r="U227" s="58">
        <f t="shared" si="121"/>
        <v>11280.0625</v>
      </c>
    </row>
    <row r="228" spans="1:21">
      <c r="A228" s="52"/>
      <c r="B228" s="53"/>
      <c r="C228" s="54"/>
      <c r="D228" s="52"/>
      <c r="E228" s="59"/>
      <c r="F228" s="59"/>
      <c r="G228" s="59"/>
      <c r="H228" s="59"/>
      <c r="I228" s="59"/>
      <c r="J228" s="59"/>
      <c r="K228" s="59"/>
      <c r="L228" s="59"/>
      <c r="M228" s="59"/>
      <c r="N228" s="92"/>
      <c r="O228" s="59"/>
      <c r="P228" s="59"/>
      <c r="Q228" s="59"/>
      <c r="R228" s="59"/>
      <c r="S228" s="59"/>
      <c r="T228" s="59"/>
      <c r="U228" s="59"/>
    </row>
    <row r="229" spans="1:21" ht="12.75">
      <c r="A229" s="211" t="s">
        <v>204</v>
      </c>
      <c r="B229" s="212"/>
      <c r="C229" s="212"/>
      <c r="D229" s="212"/>
      <c r="E229" s="212"/>
      <c r="F229" s="212"/>
      <c r="G229" s="212"/>
      <c r="H229" s="212"/>
      <c r="I229" s="212"/>
      <c r="J229" s="212"/>
      <c r="K229" s="212"/>
      <c r="L229" s="212"/>
      <c r="M229" s="212"/>
      <c r="N229" s="212"/>
      <c r="O229" s="212"/>
      <c r="P229" s="212"/>
      <c r="Q229" s="212"/>
      <c r="R229" s="212"/>
      <c r="S229" s="212"/>
      <c r="T229" s="212"/>
      <c r="U229" s="212"/>
    </row>
    <row r="230" spans="1:21" ht="25.5">
      <c r="A230" s="60" t="s">
        <v>4</v>
      </c>
      <c r="B230" s="61" t="s">
        <v>5</v>
      </c>
      <c r="C230" s="60" t="s">
        <v>6</v>
      </c>
      <c r="D230" s="60" t="s">
        <v>8</v>
      </c>
      <c r="E230" s="60" t="s">
        <v>9</v>
      </c>
      <c r="F230" s="60" t="s">
        <v>10</v>
      </c>
      <c r="G230" s="60" t="s">
        <v>11</v>
      </c>
      <c r="H230" s="60" t="s">
        <v>12</v>
      </c>
      <c r="I230" s="93" t="s">
        <v>13</v>
      </c>
      <c r="J230" s="93" t="s">
        <v>14</v>
      </c>
      <c r="K230" s="93" t="s">
        <v>15</v>
      </c>
      <c r="L230" s="93" t="s">
        <v>16</v>
      </c>
      <c r="M230" s="60" t="s">
        <v>17</v>
      </c>
      <c r="N230" s="60" t="s">
        <v>18</v>
      </c>
      <c r="O230" s="60" t="s">
        <v>19</v>
      </c>
      <c r="P230" s="60" t="s">
        <v>20</v>
      </c>
      <c r="Q230" s="60" t="s">
        <v>21</v>
      </c>
      <c r="R230" s="60" t="s">
        <v>22</v>
      </c>
      <c r="S230" s="60" t="s">
        <v>23</v>
      </c>
      <c r="T230" s="60" t="s">
        <v>24</v>
      </c>
      <c r="U230" s="60" t="s">
        <v>25</v>
      </c>
    </row>
    <row r="231" spans="1:21" ht="39.950000000000003" customHeight="1">
      <c r="A231" s="2">
        <v>114</v>
      </c>
      <c r="B231" s="4" t="s">
        <v>205</v>
      </c>
      <c r="C231" s="74" t="s">
        <v>206</v>
      </c>
      <c r="D231" s="43">
        <v>5</v>
      </c>
      <c r="E231" s="64">
        <v>760.52949999999998</v>
      </c>
      <c r="F231" s="64">
        <f>D231*E231</f>
        <v>3802.6475</v>
      </c>
      <c r="G231" s="64"/>
      <c r="H231" s="64"/>
      <c r="I231" s="64">
        <f>VLOOKUP($F$237,Tabisr,1)</f>
        <v>3124.36</v>
      </c>
      <c r="J231" s="65">
        <f>+F231-I231</f>
        <v>678.28749999999991</v>
      </c>
      <c r="K231" s="94">
        <f>VLOOKUP($F$237,Tabisr,4)</f>
        <v>0.10879999999999999</v>
      </c>
      <c r="L231" s="64">
        <f>+J231*K231</f>
        <v>73.797679999999986</v>
      </c>
      <c r="M231" s="64">
        <f>VLOOKUP($F$237,Tabisr,3)</f>
        <v>183.45</v>
      </c>
      <c r="N231" s="73">
        <v>0</v>
      </c>
      <c r="O231" s="64">
        <v>0</v>
      </c>
      <c r="P231" s="64">
        <v>0</v>
      </c>
      <c r="Q231" s="64">
        <v>0</v>
      </c>
      <c r="R231" s="64">
        <v>0</v>
      </c>
      <c r="S231" s="64">
        <v>0</v>
      </c>
      <c r="T231" s="49">
        <f>F231+G231+H231-N231+O231-P231-Q231-R231-S231</f>
        <v>3802.6475</v>
      </c>
      <c r="U231" s="65">
        <f>T231-G231</f>
        <v>3802.6475</v>
      </c>
    </row>
    <row r="232" spans="1:21" ht="12.75">
      <c r="A232" s="52"/>
      <c r="B232" s="53"/>
      <c r="C232" s="54"/>
      <c r="D232" s="52"/>
      <c r="E232" s="59"/>
      <c r="F232" s="58">
        <f>SUM(F231)</f>
        <v>3802.6475</v>
      </c>
      <c r="G232" s="58">
        <f t="shared" ref="G232:U232" si="122">SUM(G231)</f>
        <v>0</v>
      </c>
      <c r="H232" s="58">
        <f t="shared" si="122"/>
        <v>0</v>
      </c>
      <c r="I232" s="58">
        <f t="shared" si="122"/>
        <v>3124.36</v>
      </c>
      <c r="J232" s="58">
        <f t="shared" si="122"/>
        <v>678.28749999999991</v>
      </c>
      <c r="K232" s="58">
        <f t="shared" si="122"/>
        <v>0.10879999999999999</v>
      </c>
      <c r="L232" s="58">
        <f t="shared" si="122"/>
        <v>73.797679999999986</v>
      </c>
      <c r="M232" s="58">
        <f t="shared" si="122"/>
        <v>183.45</v>
      </c>
      <c r="N232" s="91">
        <f t="shared" si="122"/>
        <v>0</v>
      </c>
      <c r="O232" s="58">
        <f t="shared" si="122"/>
        <v>0</v>
      </c>
      <c r="P232" s="58">
        <f t="shared" si="122"/>
        <v>0</v>
      </c>
      <c r="Q232" s="58">
        <f t="shared" si="122"/>
        <v>0</v>
      </c>
      <c r="R232" s="58">
        <f t="shared" si="122"/>
        <v>0</v>
      </c>
      <c r="S232" s="58">
        <f t="shared" si="122"/>
        <v>0</v>
      </c>
      <c r="T232" s="58">
        <f t="shared" si="122"/>
        <v>3802.6475</v>
      </c>
      <c r="U232" s="58">
        <f t="shared" si="122"/>
        <v>3802.6475</v>
      </c>
    </row>
    <row r="233" spans="1:21">
      <c r="A233" s="52"/>
      <c r="B233" s="53"/>
      <c r="C233" s="54"/>
      <c r="D233" s="52"/>
      <c r="E233" s="59"/>
      <c r="F233" s="59"/>
      <c r="G233" s="59"/>
      <c r="H233" s="59"/>
      <c r="I233" s="59"/>
      <c r="J233" s="59"/>
      <c r="K233" s="59"/>
      <c r="L233" s="59"/>
      <c r="M233" s="59"/>
      <c r="N233" s="92"/>
      <c r="O233" s="59"/>
      <c r="P233" s="59"/>
      <c r="Q233" s="59"/>
      <c r="R233" s="59"/>
      <c r="S233" s="59"/>
      <c r="T233" s="59"/>
      <c r="U233" s="59"/>
    </row>
    <row r="234" spans="1:21" ht="3" customHeight="1">
      <c r="A234" s="52"/>
      <c r="B234" s="53"/>
      <c r="C234" s="54"/>
      <c r="D234" s="52"/>
      <c r="E234" s="52"/>
      <c r="F234" s="59"/>
      <c r="G234" s="59"/>
      <c r="H234" s="59"/>
      <c r="I234" s="59"/>
      <c r="J234" s="59"/>
      <c r="K234" s="59"/>
      <c r="L234" s="59"/>
      <c r="M234" s="59"/>
      <c r="N234" s="92"/>
      <c r="O234" s="59"/>
      <c r="P234" s="59"/>
      <c r="Q234" s="59"/>
      <c r="R234" s="59"/>
      <c r="S234" s="59"/>
      <c r="T234" s="59"/>
      <c r="U234" s="59"/>
    </row>
    <row r="235" spans="1:21" ht="12.75">
      <c r="A235" s="211" t="s">
        <v>207</v>
      </c>
      <c r="B235" s="212"/>
      <c r="C235" s="212"/>
      <c r="D235" s="212"/>
      <c r="E235" s="212"/>
      <c r="F235" s="212"/>
      <c r="G235" s="212"/>
      <c r="H235" s="212"/>
      <c r="I235" s="212"/>
      <c r="J235" s="212"/>
      <c r="K235" s="212"/>
      <c r="L235" s="212"/>
      <c r="M235" s="212"/>
      <c r="N235" s="212"/>
      <c r="O235" s="212"/>
      <c r="P235" s="212"/>
      <c r="Q235" s="212"/>
      <c r="R235" s="212"/>
      <c r="S235" s="212"/>
      <c r="T235" s="212"/>
      <c r="U235" s="212"/>
    </row>
    <row r="236" spans="1:21" ht="25.5">
      <c r="A236" s="60" t="s">
        <v>4</v>
      </c>
      <c r="B236" s="61" t="s">
        <v>5</v>
      </c>
      <c r="C236" s="60" t="s">
        <v>6</v>
      </c>
      <c r="D236" s="60" t="s">
        <v>8</v>
      </c>
      <c r="E236" s="60" t="s">
        <v>9</v>
      </c>
      <c r="F236" s="60" t="s">
        <v>10</v>
      </c>
      <c r="G236" s="60" t="s">
        <v>11</v>
      </c>
      <c r="H236" s="60" t="s">
        <v>12</v>
      </c>
      <c r="I236" s="93" t="s">
        <v>13</v>
      </c>
      <c r="J236" s="93" t="s">
        <v>14</v>
      </c>
      <c r="K236" s="93" t="s">
        <v>15</v>
      </c>
      <c r="L236" s="93" t="s">
        <v>16</v>
      </c>
      <c r="M236" s="60" t="s">
        <v>17</v>
      </c>
      <c r="N236" s="60" t="s">
        <v>18</v>
      </c>
      <c r="O236" s="60" t="s">
        <v>19</v>
      </c>
      <c r="P236" s="60" t="s">
        <v>20</v>
      </c>
      <c r="Q236" s="60" t="s">
        <v>21</v>
      </c>
      <c r="R236" s="60" t="s">
        <v>22</v>
      </c>
      <c r="S236" s="60" t="s">
        <v>23</v>
      </c>
      <c r="T236" s="60" t="s">
        <v>24</v>
      </c>
      <c r="U236" s="60" t="s">
        <v>25</v>
      </c>
    </row>
    <row r="237" spans="1:21" s="26" customFormat="1" ht="42.95" customHeight="1">
      <c r="A237" s="2">
        <v>23</v>
      </c>
      <c r="B237" s="4" t="s">
        <v>208</v>
      </c>
      <c r="C237" s="74" t="s">
        <v>209</v>
      </c>
      <c r="D237" s="43">
        <v>5</v>
      </c>
      <c r="E237" s="64">
        <v>760.52949999999998</v>
      </c>
      <c r="F237" s="64">
        <f>D237*E237</f>
        <v>3802.6475</v>
      </c>
      <c r="G237" s="64"/>
      <c r="H237" s="64"/>
      <c r="I237" s="64">
        <f>VLOOKUP($F$237,Tabisr,1)</f>
        <v>3124.36</v>
      </c>
      <c r="J237" s="65">
        <f>+F237-I237</f>
        <v>678.28749999999991</v>
      </c>
      <c r="K237" s="94">
        <f>VLOOKUP($F$237,Tabisr,4)</f>
        <v>0.10879999999999999</v>
      </c>
      <c r="L237" s="64">
        <f>+J237*K237</f>
        <v>73.797679999999986</v>
      </c>
      <c r="M237" s="64">
        <f>VLOOKUP($F$237,Tabisr,3)</f>
        <v>183.45</v>
      </c>
      <c r="N237" s="73">
        <v>0</v>
      </c>
      <c r="O237" s="64">
        <v>0</v>
      </c>
      <c r="P237" s="64">
        <v>0</v>
      </c>
      <c r="Q237" s="64">
        <v>0</v>
      </c>
      <c r="R237" s="64">
        <v>0</v>
      </c>
      <c r="S237" s="64">
        <v>0</v>
      </c>
      <c r="T237" s="49">
        <f>F237+G237+H237-N237+O237-P237-Q237-R237-S237</f>
        <v>3802.6475</v>
      </c>
      <c r="U237" s="65">
        <f>T237-G237</f>
        <v>3802.6475</v>
      </c>
    </row>
    <row r="238" spans="1:21" s="26" customFormat="1" ht="38.25">
      <c r="A238" s="1"/>
      <c r="B238" s="41" t="s">
        <v>79</v>
      </c>
      <c r="C238" s="77" t="s">
        <v>210</v>
      </c>
      <c r="D238" s="40"/>
      <c r="E238" s="40"/>
      <c r="F238" s="40"/>
      <c r="G238" s="40"/>
      <c r="H238" s="40"/>
      <c r="I238" s="1"/>
      <c r="J238" s="1"/>
      <c r="K238" s="40"/>
      <c r="L238" s="40"/>
      <c r="M238" s="40"/>
      <c r="N238" s="240"/>
      <c r="O238" s="40"/>
      <c r="P238" s="71">
        <v>0</v>
      </c>
      <c r="Q238" s="71">
        <v>0</v>
      </c>
      <c r="R238" s="71">
        <v>0</v>
      </c>
      <c r="S238" s="71">
        <v>0</v>
      </c>
      <c r="T238" s="45">
        <f t="shared" ref="T238:T240" si="123">F238+G238+H238-N238+O238-P238-Q238-R238-S238</f>
        <v>0</v>
      </c>
      <c r="U238" s="96">
        <f t="shared" ref="U238:U240" si="124">T238-G238</f>
        <v>0</v>
      </c>
    </row>
    <row r="239" spans="1:21" s="26" customFormat="1" ht="42.95" customHeight="1">
      <c r="A239" s="40">
        <v>54</v>
      </c>
      <c r="B239" s="41" t="s">
        <v>211</v>
      </c>
      <c r="C239" s="77" t="s">
        <v>212</v>
      </c>
      <c r="D239" s="43">
        <v>5</v>
      </c>
      <c r="E239" s="71">
        <v>477.05450000000002</v>
      </c>
      <c r="F239" s="71">
        <f>D239*E239</f>
        <v>2385.2725</v>
      </c>
      <c r="G239" s="71"/>
      <c r="H239" s="40"/>
      <c r="I239" s="71">
        <f>VLOOKUP($F$239,Tabisr,1)</f>
        <v>368.11</v>
      </c>
      <c r="J239" s="96">
        <f>+F239-I239</f>
        <v>2017.1624999999999</v>
      </c>
      <c r="K239" s="97">
        <f>VLOOKUP($F$239,Tabisr,4)</f>
        <v>6.4000000000000001E-2</v>
      </c>
      <c r="L239" s="71">
        <f>+J239*K239</f>
        <v>129.0984</v>
      </c>
      <c r="M239" s="71">
        <f>VLOOKUP($F$239,Tabisr,3)</f>
        <v>7.05</v>
      </c>
      <c r="N239" s="98">
        <v>0</v>
      </c>
      <c r="O239" s="71">
        <v>0</v>
      </c>
      <c r="P239" s="71">
        <v>0</v>
      </c>
      <c r="Q239" s="71">
        <v>0</v>
      </c>
      <c r="R239" s="71">
        <v>0</v>
      </c>
      <c r="S239" s="71">
        <v>0</v>
      </c>
      <c r="T239" s="45">
        <f t="shared" si="123"/>
        <v>2385.2725</v>
      </c>
      <c r="U239" s="96">
        <f t="shared" si="124"/>
        <v>2385.2725</v>
      </c>
    </row>
    <row r="240" spans="1:21" s="26" customFormat="1" ht="42.95" customHeight="1">
      <c r="A240" s="40">
        <v>115</v>
      </c>
      <c r="B240" s="41" t="s">
        <v>213</v>
      </c>
      <c r="C240" s="77" t="s">
        <v>214</v>
      </c>
      <c r="D240" s="43">
        <v>5</v>
      </c>
      <c r="E240" s="71">
        <v>359.09899999999999</v>
      </c>
      <c r="F240" s="71">
        <f>D240*E240</f>
        <v>1795.4949999999999</v>
      </c>
      <c r="G240" s="71"/>
      <c r="H240" s="40"/>
      <c r="I240" s="71">
        <f>VLOOKUP($F$240,Tabisr,1)</f>
        <v>368.11</v>
      </c>
      <c r="J240" s="96">
        <f>+F240-I240</f>
        <v>1427.3849999999998</v>
      </c>
      <c r="K240" s="97">
        <f>VLOOKUP($F$240,Tabisr,4)</f>
        <v>6.4000000000000001E-2</v>
      </c>
      <c r="L240" s="71">
        <f>+J240*K240</f>
        <v>91.352639999999994</v>
      </c>
      <c r="M240" s="71">
        <f>VLOOKUP($F$240,Tabisr,3)</f>
        <v>7.05</v>
      </c>
      <c r="N240" s="88">
        <v>0</v>
      </c>
      <c r="O240" s="71">
        <v>0</v>
      </c>
      <c r="P240" s="71">
        <v>0</v>
      </c>
      <c r="Q240" s="71">
        <v>0</v>
      </c>
      <c r="R240" s="71">
        <v>0</v>
      </c>
      <c r="S240" s="71">
        <v>0</v>
      </c>
      <c r="T240" s="45">
        <f t="shared" si="123"/>
        <v>1795.4949999999999</v>
      </c>
      <c r="U240" s="96">
        <f t="shared" si="124"/>
        <v>1795.4949999999999</v>
      </c>
    </row>
    <row r="241" spans="1:21" s="26" customFormat="1" ht="42.95" customHeight="1">
      <c r="A241" s="2">
        <v>27</v>
      </c>
      <c r="B241" s="4" t="s">
        <v>215</v>
      </c>
      <c r="C241" s="74" t="s">
        <v>54</v>
      </c>
      <c r="D241" s="43">
        <v>5</v>
      </c>
      <c r="E241" s="64">
        <v>303.09399999999999</v>
      </c>
      <c r="F241" s="64">
        <f>D241*E241</f>
        <v>1515.47</v>
      </c>
      <c r="G241" s="64"/>
      <c r="H241" s="2"/>
      <c r="I241" s="64">
        <f>VLOOKUP($F$240,Tabisr,1)</f>
        <v>368.11</v>
      </c>
      <c r="J241" s="65">
        <f>+F241-I241</f>
        <v>1147.3600000000001</v>
      </c>
      <c r="K241" s="94">
        <f>VLOOKUP($F$240,Tabisr,4)</f>
        <v>6.4000000000000001E-2</v>
      </c>
      <c r="L241" s="64">
        <f>+J241*K241</f>
        <v>73.43104000000001</v>
      </c>
      <c r="M241" s="64">
        <f>VLOOKUP($F$240,Tabisr,3)</f>
        <v>7.05</v>
      </c>
      <c r="N241" s="90">
        <v>0</v>
      </c>
      <c r="O241" s="64">
        <v>0</v>
      </c>
      <c r="P241" s="64">
        <v>0</v>
      </c>
      <c r="Q241" s="64">
        <v>0</v>
      </c>
      <c r="R241" s="64">
        <v>0</v>
      </c>
      <c r="S241" s="64">
        <v>0</v>
      </c>
      <c r="T241" s="49">
        <f t="shared" ref="T241" si="125">F241+G241+H241-N241+O241-P241-Q241-R241-S241</f>
        <v>1515.47</v>
      </c>
      <c r="U241" s="65">
        <f t="shared" ref="U241" si="126">T241-G241</f>
        <v>1515.47</v>
      </c>
    </row>
    <row r="242" spans="1:21">
      <c r="A242" s="52"/>
      <c r="B242" s="53"/>
      <c r="C242" s="54"/>
      <c r="D242" s="56"/>
      <c r="E242" s="57"/>
      <c r="F242" s="68">
        <f t="shared" ref="F242:U242" si="127">+SUM(F237:F241)</f>
        <v>9498.8850000000002</v>
      </c>
      <c r="G242" s="68">
        <f t="shared" si="127"/>
        <v>0</v>
      </c>
      <c r="H242" s="68">
        <f t="shared" si="127"/>
        <v>0</v>
      </c>
      <c r="I242" s="68"/>
      <c r="J242" s="68"/>
      <c r="K242" s="68"/>
      <c r="L242" s="68"/>
      <c r="M242" s="68"/>
      <c r="N242" s="68">
        <f>+SUM(N237:N241)</f>
        <v>0</v>
      </c>
      <c r="O242" s="68">
        <f>+SUM(O237:O241)</f>
        <v>0</v>
      </c>
      <c r="P242" s="68">
        <f>+SUM(P237:P241)</f>
        <v>0</v>
      </c>
      <c r="Q242" s="68">
        <f t="shared" si="127"/>
        <v>0</v>
      </c>
      <c r="R242" s="68">
        <f t="shared" si="127"/>
        <v>0</v>
      </c>
      <c r="S242" s="68">
        <f t="shared" si="127"/>
        <v>0</v>
      </c>
      <c r="T242" s="68">
        <f t="shared" si="127"/>
        <v>9498.8850000000002</v>
      </c>
      <c r="U242" s="68">
        <f t="shared" si="127"/>
        <v>9498.8850000000002</v>
      </c>
    </row>
    <row r="243" spans="1:21">
      <c r="A243" s="52"/>
      <c r="B243" s="53"/>
      <c r="C243" s="54"/>
      <c r="D243" s="56"/>
      <c r="E243" s="57"/>
      <c r="F243" s="68"/>
      <c r="G243" s="68"/>
      <c r="H243" s="68"/>
      <c r="I243" s="68"/>
      <c r="J243" s="68"/>
      <c r="K243" s="68"/>
      <c r="L243" s="68"/>
      <c r="M243" s="68"/>
      <c r="N243" s="76"/>
      <c r="O243" s="68"/>
      <c r="P243" s="68"/>
      <c r="Q243" s="68"/>
      <c r="R243" s="68"/>
      <c r="S243" s="68"/>
      <c r="T243" s="68"/>
      <c r="U243" s="68"/>
    </row>
    <row r="244" spans="1:21">
      <c r="A244" s="52"/>
      <c r="B244" s="53"/>
      <c r="C244" s="54"/>
      <c r="D244" s="52"/>
      <c r="E244" s="52"/>
      <c r="F244" s="59"/>
      <c r="G244" s="59"/>
      <c r="H244" s="59"/>
      <c r="I244" s="59"/>
      <c r="J244" s="59"/>
      <c r="K244" s="59"/>
      <c r="L244" s="59"/>
      <c r="M244" s="59"/>
      <c r="N244" s="92"/>
      <c r="O244" s="59"/>
      <c r="P244" s="59"/>
      <c r="Q244" s="59"/>
      <c r="R244" s="59"/>
      <c r="S244" s="59"/>
      <c r="T244" s="59"/>
      <c r="U244" s="59"/>
    </row>
    <row r="245" spans="1:21" ht="12.75">
      <c r="A245" s="206" t="s">
        <v>216</v>
      </c>
      <c r="B245" s="207"/>
      <c r="C245" s="207"/>
      <c r="D245" s="207"/>
      <c r="E245" s="207"/>
      <c r="F245" s="207"/>
      <c r="G245" s="207"/>
      <c r="H245" s="207"/>
      <c r="I245" s="207"/>
      <c r="J245" s="207"/>
      <c r="K245" s="207"/>
      <c r="L245" s="207"/>
      <c r="M245" s="207"/>
      <c r="N245" s="207"/>
      <c r="O245" s="207"/>
      <c r="P245" s="207"/>
      <c r="Q245" s="207"/>
      <c r="R245" s="207"/>
      <c r="S245" s="207"/>
      <c r="T245" s="207"/>
      <c r="U245" s="207"/>
    </row>
    <row r="246" spans="1:21" ht="25.5">
      <c r="A246" s="60" t="s">
        <v>4</v>
      </c>
      <c r="B246" s="61" t="s">
        <v>5</v>
      </c>
      <c r="C246" s="60" t="s">
        <v>6</v>
      </c>
      <c r="D246" s="60" t="s">
        <v>8</v>
      </c>
      <c r="E246" s="60" t="s">
        <v>9</v>
      </c>
      <c r="F246" s="60" t="s">
        <v>10</v>
      </c>
      <c r="G246" s="60" t="s">
        <v>11</v>
      </c>
      <c r="H246" s="60" t="s">
        <v>12</v>
      </c>
      <c r="I246" s="93" t="s">
        <v>13</v>
      </c>
      <c r="J246" s="93" t="s">
        <v>14</v>
      </c>
      <c r="K246" s="93" t="s">
        <v>15</v>
      </c>
      <c r="L246" s="93" t="s">
        <v>16</v>
      </c>
      <c r="M246" s="60" t="s">
        <v>17</v>
      </c>
      <c r="N246" s="60" t="s">
        <v>18</v>
      </c>
      <c r="O246" s="60" t="s">
        <v>19</v>
      </c>
      <c r="P246" s="60" t="s">
        <v>20</v>
      </c>
      <c r="Q246" s="60" t="s">
        <v>21</v>
      </c>
      <c r="R246" s="60" t="s">
        <v>22</v>
      </c>
      <c r="S246" s="60" t="s">
        <v>23</v>
      </c>
      <c r="T246" s="60" t="s">
        <v>24</v>
      </c>
      <c r="U246" s="60" t="s">
        <v>25</v>
      </c>
    </row>
    <row r="247" spans="1:21" s="26" customFormat="1" ht="42" customHeight="1">
      <c r="A247" s="40">
        <v>117</v>
      </c>
      <c r="B247" s="41" t="s">
        <v>217</v>
      </c>
      <c r="C247" s="77" t="s">
        <v>218</v>
      </c>
      <c r="D247" s="43">
        <v>5</v>
      </c>
      <c r="E247" s="71">
        <v>760.52949999999998</v>
      </c>
      <c r="F247" s="71">
        <f t="shared" ref="F247:F254" si="128">D247*E247</f>
        <v>3802.6475</v>
      </c>
      <c r="G247" s="71"/>
      <c r="H247" s="71"/>
      <c r="I247" s="71">
        <f>VLOOKUP($F$237,Tabisr,1)</f>
        <v>3124.36</v>
      </c>
      <c r="J247" s="96">
        <f>+F247-I247</f>
        <v>678.28749999999991</v>
      </c>
      <c r="K247" s="97">
        <f>VLOOKUP($F$237,Tabisr,4)</f>
        <v>0.10879999999999999</v>
      </c>
      <c r="L247" s="71">
        <f>+J247*K247</f>
        <v>73.797679999999986</v>
      </c>
      <c r="M247" s="71">
        <f>VLOOKUP($F$247,Tabisr,3)</f>
        <v>183.45</v>
      </c>
      <c r="N247" s="98">
        <v>0</v>
      </c>
      <c r="O247" s="71">
        <v>0</v>
      </c>
      <c r="P247" s="71">
        <v>0</v>
      </c>
      <c r="Q247" s="71">
        <v>0</v>
      </c>
      <c r="R247" s="71">
        <v>0</v>
      </c>
      <c r="S247" s="71">
        <v>0</v>
      </c>
      <c r="T247" s="45">
        <f>F247+G247+H247-N247+O247-P247-Q247-R247-S247</f>
        <v>3802.6475</v>
      </c>
      <c r="U247" s="96">
        <f>T247-G247</f>
        <v>3802.6475</v>
      </c>
    </row>
    <row r="248" spans="1:21" s="26" customFormat="1" ht="42" customHeight="1">
      <c r="A248" s="138">
        <v>126</v>
      </c>
      <c r="B248" s="139" t="s">
        <v>219</v>
      </c>
      <c r="C248" s="226" t="s">
        <v>54</v>
      </c>
      <c r="D248" s="43">
        <v>5</v>
      </c>
      <c r="E248" s="64">
        <v>303.09399999999999</v>
      </c>
      <c r="F248" s="64">
        <f t="shared" si="128"/>
        <v>1515.47</v>
      </c>
      <c r="G248" s="64"/>
      <c r="H248" s="64"/>
      <c r="I248" s="64">
        <f>VLOOKUP($F$248,Tabisr,1)</f>
        <v>368.11</v>
      </c>
      <c r="J248" s="65">
        <f t="shared" ref="J248:J250" si="129">+F248-I248</f>
        <v>1147.3600000000001</v>
      </c>
      <c r="K248" s="94">
        <f>VLOOKUP($F$248,Tabisr,4)</f>
        <v>6.4000000000000001E-2</v>
      </c>
      <c r="L248" s="64">
        <f t="shared" ref="L248:L250" si="130">+J248*K248</f>
        <v>73.43104000000001</v>
      </c>
      <c r="M248" s="64">
        <f>VLOOKUP($F$248,Tabisr,3)</f>
        <v>7.05</v>
      </c>
      <c r="N248" s="73">
        <v>0</v>
      </c>
      <c r="O248" s="64">
        <v>0</v>
      </c>
      <c r="P248" s="64">
        <v>0</v>
      </c>
      <c r="Q248" s="64">
        <v>0</v>
      </c>
      <c r="R248" s="64">
        <v>0</v>
      </c>
      <c r="S248" s="64">
        <v>0</v>
      </c>
      <c r="T248" s="49">
        <f t="shared" ref="T248:T254" si="131">F248+G248+H248-N248+O248-P248-Q248-R248-S248</f>
        <v>1515.47</v>
      </c>
      <c r="U248" s="65">
        <f t="shared" ref="U248:U254" si="132">T248-G248</f>
        <v>1515.47</v>
      </c>
    </row>
    <row r="249" spans="1:21" s="26" customFormat="1" ht="42" customHeight="1">
      <c r="A249" s="2">
        <v>119</v>
      </c>
      <c r="B249" s="4" t="s">
        <v>220</v>
      </c>
      <c r="C249" s="74" t="s">
        <v>221</v>
      </c>
      <c r="D249" s="43">
        <v>5</v>
      </c>
      <c r="E249" s="64">
        <v>303.09399999999999</v>
      </c>
      <c r="F249" s="64">
        <f t="shared" si="128"/>
        <v>1515.47</v>
      </c>
      <c r="G249" s="64"/>
      <c r="H249" s="64"/>
      <c r="I249" s="64">
        <f>VLOOKUP($F$249,Tabisr,1)</f>
        <v>368.11</v>
      </c>
      <c r="J249" s="65">
        <f t="shared" si="129"/>
        <v>1147.3600000000001</v>
      </c>
      <c r="K249" s="94">
        <f>VLOOKUP($F$249,Tabisr,4)</f>
        <v>6.4000000000000001E-2</v>
      </c>
      <c r="L249" s="64">
        <f t="shared" si="130"/>
        <v>73.43104000000001</v>
      </c>
      <c r="M249" s="64">
        <f>VLOOKUP($F$249,Tabisr,3)</f>
        <v>7.05</v>
      </c>
      <c r="N249" s="73">
        <v>0</v>
      </c>
      <c r="O249" s="64">
        <v>0</v>
      </c>
      <c r="P249" s="64">
        <v>0</v>
      </c>
      <c r="Q249" s="64">
        <v>0</v>
      </c>
      <c r="R249" s="64">
        <v>0</v>
      </c>
      <c r="S249" s="64">
        <v>0</v>
      </c>
      <c r="T249" s="49">
        <f t="shared" ref="T249:T250" si="133">F249+G249+H249-N249+O249-P249-Q249-R249-S249</f>
        <v>1515.47</v>
      </c>
      <c r="U249" s="65">
        <f t="shared" ref="U249:U250" si="134">T249-G249</f>
        <v>1515.47</v>
      </c>
    </row>
    <row r="250" spans="1:21" s="26" customFormat="1" ht="42" customHeight="1">
      <c r="A250" s="2">
        <v>302</v>
      </c>
      <c r="B250" s="4" t="s">
        <v>222</v>
      </c>
      <c r="C250" s="74" t="s">
        <v>223</v>
      </c>
      <c r="D250" s="43">
        <v>5</v>
      </c>
      <c r="E250" s="64">
        <v>303.09399999999999</v>
      </c>
      <c r="F250" s="64">
        <f t="shared" si="128"/>
        <v>1515.47</v>
      </c>
      <c r="G250" s="64"/>
      <c r="H250" s="64"/>
      <c r="I250" s="64">
        <f>VLOOKUP($F$250,Tabisr,1)</f>
        <v>368.11</v>
      </c>
      <c r="J250" s="65">
        <f t="shared" si="129"/>
        <v>1147.3600000000001</v>
      </c>
      <c r="K250" s="94">
        <f>VLOOKUP($F$250,Tabisr,4)</f>
        <v>6.4000000000000001E-2</v>
      </c>
      <c r="L250" s="64">
        <f t="shared" si="130"/>
        <v>73.43104000000001</v>
      </c>
      <c r="M250" s="64">
        <f>VLOOKUP($F$250,Tabisr,3)</f>
        <v>7.05</v>
      </c>
      <c r="N250" s="73">
        <v>0</v>
      </c>
      <c r="O250" s="64">
        <v>0</v>
      </c>
      <c r="P250" s="64">
        <v>0</v>
      </c>
      <c r="Q250" s="64">
        <v>0</v>
      </c>
      <c r="R250" s="64">
        <v>0</v>
      </c>
      <c r="S250" s="64">
        <v>0</v>
      </c>
      <c r="T250" s="49">
        <f t="shared" si="133"/>
        <v>1515.47</v>
      </c>
      <c r="U250" s="65">
        <f t="shared" si="134"/>
        <v>1515.47</v>
      </c>
    </row>
    <row r="251" spans="1:21" s="26" customFormat="1" ht="42" customHeight="1">
      <c r="A251" s="2">
        <v>307</v>
      </c>
      <c r="B251" s="4" t="s">
        <v>224</v>
      </c>
      <c r="C251" s="74" t="s">
        <v>223</v>
      </c>
      <c r="D251" s="43">
        <v>5</v>
      </c>
      <c r="E251" s="64">
        <v>303.09399999999999</v>
      </c>
      <c r="F251" s="64">
        <f t="shared" si="128"/>
        <v>1515.47</v>
      </c>
      <c r="G251" s="64"/>
      <c r="H251" s="64"/>
      <c r="I251" s="64"/>
      <c r="J251" s="65"/>
      <c r="K251" s="94"/>
      <c r="L251" s="64"/>
      <c r="M251" s="64"/>
      <c r="N251" s="73">
        <f>L251+M251</f>
        <v>0</v>
      </c>
      <c r="O251" s="64">
        <v>0</v>
      </c>
      <c r="P251" s="64">
        <v>0</v>
      </c>
      <c r="Q251" s="64">
        <v>0</v>
      </c>
      <c r="R251" s="64">
        <v>0</v>
      </c>
      <c r="S251" s="64">
        <v>0</v>
      </c>
      <c r="T251" s="49">
        <f t="shared" ref="T251" si="135">F251+G251+H251-N251+O251-P251-Q251-R251-S251</f>
        <v>1515.47</v>
      </c>
      <c r="U251" s="65">
        <f t="shared" ref="U251" si="136">T251-G251</f>
        <v>1515.47</v>
      </c>
    </row>
    <row r="252" spans="1:21" s="26" customFormat="1" ht="42" customHeight="1">
      <c r="A252" s="2">
        <v>120</v>
      </c>
      <c r="B252" s="4" t="s">
        <v>225</v>
      </c>
      <c r="C252" s="74" t="s">
        <v>223</v>
      </c>
      <c r="D252" s="43">
        <v>5</v>
      </c>
      <c r="E252" s="64">
        <v>303.09399999999999</v>
      </c>
      <c r="F252" s="64">
        <f t="shared" si="128"/>
        <v>1515.47</v>
      </c>
      <c r="G252" s="64"/>
      <c r="H252" s="64"/>
      <c r="I252" s="64">
        <f t="shared" ref="I252:I253" si="137">VLOOKUP($F$207,Tabisr,1)</f>
        <v>368.11</v>
      </c>
      <c r="J252" s="65">
        <f>+F252-I252</f>
        <v>1147.3600000000001</v>
      </c>
      <c r="K252" s="94">
        <f t="shared" ref="K252:K253" si="138">VLOOKUP($F$207,Tabisr,4)</f>
        <v>6.4000000000000001E-2</v>
      </c>
      <c r="L252" s="64">
        <f>+J252*K252</f>
        <v>73.43104000000001</v>
      </c>
      <c r="M252" s="64">
        <f>VLOOKUP($F$252,Tabisr,3)</f>
        <v>7.05</v>
      </c>
      <c r="N252" s="73">
        <v>0</v>
      </c>
      <c r="O252" s="64">
        <v>0</v>
      </c>
      <c r="P252" s="64">
        <v>0</v>
      </c>
      <c r="Q252" s="64">
        <v>0</v>
      </c>
      <c r="R252" s="64">
        <v>0</v>
      </c>
      <c r="S252" s="64">
        <v>0</v>
      </c>
      <c r="T252" s="49">
        <f t="shared" si="131"/>
        <v>1515.47</v>
      </c>
      <c r="U252" s="65">
        <f t="shared" si="132"/>
        <v>1515.47</v>
      </c>
    </row>
    <row r="253" spans="1:21" s="26" customFormat="1" ht="42" customHeight="1">
      <c r="A253" s="2">
        <v>121</v>
      </c>
      <c r="B253" s="105" t="s">
        <v>226</v>
      </c>
      <c r="C253" s="224" t="s">
        <v>227</v>
      </c>
      <c r="D253" s="43">
        <v>5</v>
      </c>
      <c r="E253" s="64">
        <v>286.26949999999999</v>
      </c>
      <c r="F253" s="64">
        <f t="shared" si="128"/>
        <v>1431.3474999999999</v>
      </c>
      <c r="G253" s="64"/>
      <c r="H253" s="64"/>
      <c r="I253" s="64">
        <f t="shared" si="137"/>
        <v>368.11</v>
      </c>
      <c r="J253" s="65">
        <f>+F253-I253</f>
        <v>1063.2374999999997</v>
      </c>
      <c r="K253" s="94">
        <f t="shared" si="138"/>
        <v>6.4000000000000001E-2</v>
      </c>
      <c r="L253" s="64">
        <f>+J253*K253</f>
        <v>68.047199999999989</v>
      </c>
      <c r="M253" s="64">
        <f>VLOOKUP($F$253,Tabisr,3)</f>
        <v>7.05</v>
      </c>
      <c r="N253" s="73">
        <v>0</v>
      </c>
      <c r="O253" s="64">
        <v>0</v>
      </c>
      <c r="P253" s="64">
        <v>0</v>
      </c>
      <c r="Q253" s="64">
        <v>0</v>
      </c>
      <c r="R253" s="64">
        <v>0</v>
      </c>
      <c r="S253" s="64">
        <v>0</v>
      </c>
      <c r="T253" s="49">
        <f t="shared" si="131"/>
        <v>1431.3474999999999</v>
      </c>
      <c r="U253" s="65">
        <f t="shared" si="132"/>
        <v>1431.3474999999999</v>
      </c>
    </row>
    <row r="254" spans="1:21" s="26" customFormat="1" ht="42" customHeight="1">
      <c r="A254" s="2">
        <v>313</v>
      </c>
      <c r="B254" s="4" t="s">
        <v>228</v>
      </c>
      <c r="C254" s="74" t="s">
        <v>195</v>
      </c>
      <c r="D254" s="43">
        <v>5</v>
      </c>
      <c r="E254" s="64">
        <v>303.09399999999999</v>
      </c>
      <c r="F254" s="64">
        <f t="shared" si="128"/>
        <v>1515.47</v>
      </c>
      <c r="G254" s="64"/>
      <c r="H254" s="64"/>
      <c r="I254" s="64"/>
      <c r="J254" s="65"/>
      <c r="K254" s="94"/>
      <c r="L254" s="64"/>
      <c r="M254" s="64"/>
      <c r="N254" s="73"/>
      <c r="O254" s="64"/>
      <c r="P254" s="64"/>
      <c r="Q254" s="64">
        <v>0</v>
      </c>
      <c r="R254" s="64">
        <v>0</v>
      </c>
      <c r="S254" s="64">
        <v>0</v>
      </c>
      <c r="T254" s="49">
        <f t="shared" si="131"/>
        <v>1515.47</v>
      </c>
      <c r="U254" s="65">
        <f t="shared" si="132"/>
        <v>1515.47</v>
      </c>
    </row>
    <row r="255" spans="1:21">
      <c r="A255" s="52"/>
      <c r="B255" s="53"/>
      <c r="C255" s="54"/>
      <c r="D255" s="52" t="s">
        <v>229</v>
      </c>
      <c r="E255" s="52"/>
      <c r="F255" s="59">
        <f>SUM(F247:F254)</f>
        <v>14326.814999999999</v>
      </c>
      <c r="G255" s="59">
        <f>SUM(G247:G254)</f>
        <v>0</v>
      </c>
      <c r="H255" s="68">
        <f>+SUM(H247:H254)</f>
        <v>0</v>
      </c>
      <c r="I255" s="59"/>
      <c r="J255" s="59"/>
      <c r="K255" s="59"/>
      <c r="L255" s="59"/>
      <c r="M255" s="59"/>
      <c r="N255" s="59">
        <f>SUM(N247:N254)</f>
        <v>0</v>
      </c>
      <c r="O255" s="59">
        <f t="shared" ref="O255:U255" si="139">SUM(O247:O254)</f>
        <v>0</v>
      </c>
      <c r="P255" s="59">
        <f t="shared" si="139"/>
        <v>0</v>
      </c>
      <c r="Q255" s="59">
        <f t="shared" si="139"/>
        <v>0</v>
      </c>
      <c r="R255" s="59">
        <f t="shared" si="139"/>
        <v>0</v>
      </c>
      <c r="S255" s="59">
        <f t="shared" si="139"/>
        <v>0</v>
      </c>
      <c r="T255" s="59">
        <f t="shared" si="139"/>
        <v>14326.814999999999</v>
      </c>
      <c r="U255" s="59">
        <f t="shared" si="139"/>
        <v>14326.814999999999</v>
      </c>
    </row>
    <row r="256" spans="1:21">
      <c r="A256" s="52"/>
      <c r="B256" s="53"/>
      <c r="C256" s="54"/>
      <c r="D256" s="52"/>
      <c r="E256" s="52"/>
      <c r="F256" s="59"/>
      <c r="G256" s="59"/>
      <c r="H256" s="59"/>
      <c r="I256" s="59"/>
      <c r="J256" s="59"/>
      <c r="K256" s="59"/>
      <c r="L256" s="59"/>
      <c r="M256" s="59"/>
      <c r="N256" s="92"/>
      <c r="O256" s="59"/>
      <c r="P256" s="59"/>
      <c r="Q256" s="59"/>
      <c r="R256" s="59"/>
      <c r="S256" s="59"/>
      <c r="T256" s="59"/>
      <c r="U256" s="59"/>
    </row>
    <row r="257" spans="1:21">
      <c r="A257" s="52"/>
      <c r="B257" s="53"/>
      <c r="C257" s="54"/>
      <c r="D257" s="52"/>
      <c r="E257" s="52"/>
      <c r="F257" s="59"/>
      <c r="G257" s="59"/>
      <c r="H257" s="59"/>
      <c r="I257" s="59"/>
      <c r="J257" s="59"/>
      <c r="K257" s="59"/>
      <c r="L257" s="59"/>
      <c r="M257" s="59"/>
      <c r="N257" s="92"/>
      <c r="O257" s="59"/>
      <c r="P257" s="59"/>
      <c r="Q257" s="59"/>
      <c r="R257" s="59"/>
      <c r="S257" s="59"/>
      <c r="T257" s="59"/>
      <c r="U257" s="59"/>
    </row>
    <row r="258" spans="1:21" ht="12.75">
      <c r="A258" s="206" t="s">
        <v>230</v>
      </c>
      <c r="B258" s="207"/>
      <c r="C258" s="207"/>
      <c r="D258" s="207"/>
      <c r="E258" s="207"/>
      <c r="F258" s="207"/>
      <c r="G258" s="207"/>
      <c r="H258" s="207"/>
      <c r="I258" s="207"/>
      <c r="J258" s="207"/>
      <c r="K258" s="207"/>
      <c r="L258" s="207"/>
      <c r="M258" s="207"/>
      <c r="N258" s="207"/>
      <c r="O258" s="207"/>
      <c r="P258" s="207"/>
      <c r="Q258" s="207"/>
      <c r="R258" s="207"/>
      <c r="S258" s="207"/>
      <c r="T258" s="207"/>
      <c r="U258" s="207"/>
    </row>
    <row r="259" spans="1:21" ht="25.5">
      <c r="A259" s="60" t="s">
        <v>4</v>
      </c>
      <c r="B259" s="61" t="s">
        <v>5</v>
      </c>
      <c r="C259" s="60" t="s">
        <v>6</v>
      </c>
      <c r="D259" s="60" t="s">
        <v>8</v>
      </c>
      <c r="E259" s="60" t="s">
        <v>9</v>
      </c>
      <c r="F259" s="60" t="s">
        <v>10</v>
      </c>
      <c r="G259" s="60" t="s">
        <v>11</v>
      </c>
      <c r="H259" s="60" t="s">
        <v>12</v>
      </c>
      <c r="I259" s="93" t="s">
        <v>13</v>
      </c>
      <c r="J259" s="93" t="s">
        <v>14</v>
      </c>
      <c r="K259" s="93" t="s">
        <v>15</v>
      </c>
      <c r="L259" s="93" t="s">
        <v>16</v>
      </c>
      <c r="M259" s="60" t="s">
        <v>17</v>
      </c>
      <c r="N259" s="60" t="s">
        <v>18</v>
      </c>
      <c r="O259" s="60" t="s">
        <v>19</v>
      </c>
      <c r="P259" s="60" t="s">
        <v>20</v>
      </c>
      <c r="Q259" s="60" t="s">
        <v>21</v>
      </c>
      <c r="R259" s="60" t="s">
        <v>22</v>
      </c>
      <c r="S259" s="60" t="s">
        <v>23</v>
      </c>
      <c r="T259" s="60" t="s">
        <v>24</v>
      </c>
      <c r="U259" s="60" t="s">
        <v>25</v>
      </c>
    </row>
    <row r="260" spans="1:21" ht="42.95" customHeight="1">
      <c r="A260" s="2">
        <v>65</v>
      </c>
      <c r="B260" s="4" t="s">
        <v>231</v>
      </c>
      <c r="C260" s="74" t="s">
        <v>232</v>
      </c>
      <c r="D260" s="43">
        <v>5</v>
      </c>
      <c r="E260" s="64">
        <v>760.52949999999998</v>
      </c>
      <c r="F260" s="64">
        <f t="shared" ref="F260:F268" si="140">D260*E260</f>
        <v>3802.6475</v>
      </c>
      <c r="G260" s="64"/>
      <c r="H260" s="64"/>
      <c r="I260" s="64">
        <f>VLOOKUP($F$260,Tabisr,1)</f>
        <v>3124.36</v>
      </c>
      <c r="J260" s="65">
        <f t="shared" ref="J260:J298" si="141">+F260-I260</f>
        <v>678.28749999999991</v>
      </c>
      <c r="K260" s="94">
        <f>VLOOKUP($F$260,Tabisr,4)</f>
        <v>0.10879999999999999</v>
      </c>
      <c r="L260" s="64">
        <f t="shared" ref="L260:L265" si="142">+J260*K260</f>
        <v>73.797679999999986</v>
      </c>
      <c r="M260" s="64">
        <f>VLOOKUP($F$260,Tabisr,3)</f>
        <v>183.45</v>
      </c>
      <c r="N260" s="73">
        <v>0</v>
      </c>
      <c r="O260" s="64">
        <v>0</v>
      </c>
      <c r="P260" s="64">
        <v>0</v>
      </c>
      <c r="Q260" s="64">
        <v>0</v>
      </c>
      <c r="R260" s="64">
        <v>0</v>
      </c>
      <c r="S260" s="64">
        <v>0</v>
      </c>
      <c r="T260" s="49">
        <f t="shared" ref="T260" si="143">F260+G260+H260-N260+O260-P260-Q260-R260-S260</f>
        <v>3802.6475</v>
      </c>
      <c r="U260" s="65">
        <f t="shared" ref="U260" si="144">T260-G260</f>
        <v>3802.6475</v>
      </c>
    </row>
    <row r="261" spans="1:21" s="27" customFormat="1" ht="42.95" customHeight="1">
      <c r="A261" s="2">
        <v>156</v>
      </c>
      <c r="B261" s="4" t="s">
        <v>233</v>
      </c>
      <c r="C261" s="74" t="s">
        <v>234</v>
      </c>
      <c r="D261" s="43">
        <v>5</v>
      </c>
      <c r="E261" s="64">
        <v>477.05450000000002</v>
      </c>
      <c r="F261" s="64">
        <f t="shared" si="140"/>
        <v>2385.2725</v>
      </c>
      <c r="G261" s="64"/>
      <c r="H261" s="2"/>
      <c r="I261" s="64">
        <f>VLOOKUP($F$261,Tabisr,1)</f>
        <v>368.11</v>
      </c>
      <c r="J261" s="65">
        <f t="shared" si="141"/>
        <v>2017.1624999999999</v>
      </c>
      <c r="K261" s="94">
        <f>VLOOKUP($F$261,Tabisr,4)</f>
        <v>6.4000000000000001E-2</v>
      </c>
      <c r="L261" s="64">
        <f t="shared" si="142"/>
        <v>129.0984</v>
      </c>
      <c r="M261" s="64">
        <f>VLOOKUP($F$261,Tabisr,3)</f>
        <v>7.05</v>
      </c>
      <c r="N261" s="73">
        <v>0</v>
      </c>
      <c r="O261" s="64">
        <v>0</v>
      </c>
      <c r="P261" s="64">
        <v>0</v>
      </c>
      <c r="Q261" s="64">
        <v>0</v>
      </c>
      <c r="R261" s="64">
        <v>0</v>
      </c>
      <c r="S261" s="64">
        <v>0</v>
      </c>
      <c r="T261" s="49">
        <f t="shared" ref="T261:T302" si="145">F261+G261+H261-N261+O261-P261-Q261-R261-S261</f>
        <v>2385.2725</v>
      </c>
      <c r="U261" s="65">
        <f t="shared" ref="U261:U302" si="146">T261-G261</f>
        <v>2385.2725</v>
      </c>
    </row>
    <row r="262" spans="1:21" ht="42.95" customHeight="1">
      <c r="A262" s="2">
        <v>125</v>
      </c>
      <c r="B262" s="4" t="s">
        <v>235</v>
      </c>
      <c r="C262" s="74" t="s">
        <v>54</v>
      </c>
      <c r="D262" s="43">
        <v>5</v>
      </c>
      <c r="E262" s="64">
        <v>303.09399999999999</v>
      </c>
      <c r="F262" s="64">
        <f t="shared" si="140"/>
        <v>1515.47</v>
      </c>
      <c r="G262" s="64"/>
      <c r="H262" s="64"/>
      <c r="I262" s="64">
        <f>VLOOKUP($F$262,Tabisr,1)</f>
        <v>368.11</v>
      </c>
      <c r="J262" s="65">
        <f t="shared" si="141"/>
        <v>1147.3600000000001</v>
      </c>
      <c r="K262" s="94">
        <f>VLOOKUP($F$262,Tabisr,4)</f>
        <v>6.4000000000000001E-2</v>
      </c>
      <c r="L262" s="64">
        <f t="shared" si="142"/>
        <v>73.43104000000001</v>
      </c>
      <c r="M262" s="64">
        <f>VLOOKUP($F$262,Tabisr,3)</f>
        <v>7.05</v>
      </c>
      <c r="N262" s="73">
        <v>0</v>
      </c>
      <c r="O262" s="64">
        <v>0</v>
      </c>
      <c r="P262" s="64">
        <v>0</v>
      </c>
      <c r="Q262" s="64">
        <v>0</v>
      </c>
      <c r="R262" s="64">
        <v>0</v>
      </c>
      <c r="S262" s="64">
        <v>0</v>
      </c>
      <c r="T262" s="49">
        <f t="shared" si="145"/>
        <v>1515.47</v>
      </c>
      <c r="U262" s="65">
        <f t="shared" si="146"/>
        <v>1515.47</v>
      </c>
    </row>
    <row r="263" spans="1:21" ht="42.95" customHeight="1">
      <c r="A263" s="138"/>
      <c r="B263" s="4" t="s">
        <v>442</v>
      </c>
      <c r="C263" s="226" t="s">
        <v>54</v>
      </c>
      <c r="D263" s="43"/>
      <c r="E263" s="64">
        <v>303.09399999999999</v>
      </c>
      <c r="F263" s="64">
        <f t="shared" si="140"/>
        <v>0</v>
      </c>
      <c r="G263" s="64"/>
      <c r="H263" s="64"/>
      <c r="I263" s="64">
        <f>VLOOKUP($F$262,Tabisr,1)</f>
        <v>368.11</v>
      </c>
      <c r="J263" s="65">
        <f t="shared" ref="J263:J265" si="147">+F263-I263</f>
        <v>-368.11</v>
      </c>
      <c r="K263" s="94">
        <f>VLOOKUP($F$262,Tabisr,4)</f>
        <v>6.4000000000000001E-2</v>
      </c>
      <c r="L263" s="64">
        <f t="shared" ref="L263" si="148">+J263*K263</f>
        <v>-23.559040000000003</v>
      </c>
      <c r="M263" s="64">
        <f>VLOOKUP($F$262,Tabisr,3)</f>
        <v>7.05</v>
      </c>
      <c r="N263" s="73">
        <v>0</v>
      </c>
      <c r="O263" s="64">
        <v>0</v>
      </c>
      <c r="P263" s="64">
        <v>0</v>
      </c>
      <c r="Q263" s="64">
        <v>0</v>
      </c>
      <c r="R263" s="64">
        <v>0</v>
      </c>
      <c r="S263" s="64">
        <v>0</v>
      </c>
      <c r="T263" s="49">
        <f t="shared" ref="T263" si="149">F263+G263+H263-N263+O263-P263-Q263-R263-S263</f>
        <v>0</v>
      </c>
      <c r="U263" s="65">
        <f t="shared" ref="U263" si="150">T263-G263</f>
        <v>0</v>
      </c>
    </row>
    <row r="264" spans="1:21" ht="42.95" customHeight="1">
      <c r="A264" s="40">
        <v>272</v>
      </c>
      <c r="B264" s="41" t="s">
        <v>236</v>
      </c>
      <c r="C264" s="77" t="s">
        <v>237</v>
      </c>
      <c r="D264" s="43">
        <v>5</v>
      </c>
      <c r="E264" s="71">
        <v>291.83550000000002</v>
      </c>
      <c r="F264" s="71">
        <f t="shared" si="140"/>
        <v>1459.1775000000002</v>
      </c>
      <c r="G264" s="71"/>
      <c r="H264" s="71"/>
      <c r="I264" s="71">
        <f>VLOOKUP($F$264,Tabisr,1)</f>
        <v>368.11</v>
      </c>
      <c r="J264" s="96">
        <f t="shared" si="147"/>
        <v>1091.0675000000001</v>
      </c>
      <c r="K264" s="97">
        <f>VLOOKUP($F$264,Tabisr,4)</f>
        <v>6.4000000000000001E-2</v>
      </c>
      <c r="L264" s="71">
        <f t="shared" si="142"/>
        <v>69.828320000000005</v>
      </c>
      <c r="M264" s="71">
        <f>VLOOKUP($F$264,Tabisr,3)</f>
        <v>7.05</v>
      </c>
      <c r="N264" s="98">
        <v>0</v>
      </c>
      <c r="O264" s="71">
        <v>0</v>
      </c>
      <c r="P264" s="71">
        <v>0</v>
      </c>
      <c r="Q264" s="71">
        <v>0</v>
      </c>
      <c r="R264" s="71">
        <v>0</v>
      </c>
      <c r="S264" s="71">
        <v>0</v>
      </c>
      <c r="T264" s="45">
        <f t="shared" si="145"/>
        <v>1459.1775000000002</v>
      </c>
      <c r="U264" s="96">
        <f t="shared" si="146"/>
        <v>1459.1775000000002</v>
      </c>
    </row>
    <row r="265" spans="1:21" ht="42.95" customHeight="1">
      <c r="A265" s="40">
        <v>65</v>
      </c>
      <c r="B265" s="41" t="s">
        <v>238</v>
      </c>
      <c r="C265" s="77" t="s">
        <v>237</v>
      </c>
      <c r="D265" s="43">
        <v>5</v>
      </c>
      <c r="E265" s="71">
        <v>359.09899999999999</v>
      </c>
      <c r="F265" s="71">
        <f t="shared" si="140"/>
        <v>1795.4949999999999</v>
      </c>
      <c r="G265" s="71"/>
      <c r="H265" s="71"/>
      <c r="I265" s="71">
        <f>VLOOKUP($F$265,Tabisr,1)</f>
        <v>368.11</v>
      </c>
      <c r="J265" s="96">
        <f t="shared" si="147"/>
        <v>1427.3849999999998</v>
      </c>
      <c r="K265" s="97">
        <f>VLOOKUP($F$265,Tabisr,4)</f>
        <v>6.4000000000000001E-2</v>
      </c>
      <c r="L265" s="71">
        <f t="shared" si="142"/>
        <v>91.352639999999994</v>
      </c>
      <c r="M265" s="71">
        <f>VLOOKUP($F$265,Tabisr,3)</f>
        <v>7.05</v>
      </c>
      <c r="N265" s="98">
        <v>0</v>
      </c>
      <c r="O265" s="71">
        <v>0</v>
      </c>
      <c r="P265" s="71">
        <v>0</v>
      </c>
      <c r="Q265" s="44">
        <v>0</v>
      </c>
      <c r="R265" s="71">
        <v>0</v>
      </c>
      <c r="S265" s="71">
        <v>0</v>
      </c>
      <c r="T265" s="45">
        <f t="shared" si="145"/>
        <v>1795.4949999999999</v>
      </c>
      <c r="U265" s="96">
        <f t="shared" si="146"/>
        <v>1795.4949999999999</v>
      </c>
    </row>
    <row r="266" spans="1:21" ht="42.95" customHeight="1">
      <c r="A266" s="40">
        <v>127</v>
      </c>
      <c r="B266" s="41" t="s">
        <v>239</v>
      </c>
      <c r="C266" s="77" t="s">
        <v>237</v>
      </c>
      <c r="D266" s="43">
        <v>5</v>
      </c>
      <c r="E266" s="71">
        <v>291.83550000000002</v>
      </c>
      <c r="F266" s="71">
        <f t="shared" si="140"/>
        <v>1459.1775000000002</v>
      </c>
      <c r="G266" s="71"/>
      <c r="H266" s="71"/>
      <c r="I266" s="71">
        <f>VLOOKUP($F$266,Tabisr,1)</f>
        <v>368.11</v>
      </c>
      <c r="J266" s="96">
        <f t="shared" si="141"/>
        <v>1091.0675000000001</v>
      </c>
      <c r="K266" s="97">
        <f>VLOOKUP($F$266,Tabisr,4)</f>
        <v>6.4000000000000001E-2</v>
      </c>
      <c r="L266" s="71">
        <f t="shared" ref="L266:L271" si="151">+J266*K266</f>
        <v>69.828320000000005</v>
      </c>
      <c r="M266" s="71">
        <f>VLOOKUP($F$266,Tabisr,3)</f>
        <v>7.05</v>
      </c>
      <c r="N266" s="98">
        <v>0</v>
      </c>
      <c r="O266" s="71">
        <v>0</v>
      </c>
      <c r="P266" s="71">
        <v>0</v>
      </c>
      <c r="Q266" s="71">
        <v>0</v>
      </c>
      <c r="R266" s="71">
        <v>0</v>
      </c>
      <c r="S266" s="71">
        <v>0</v>
      </c>
      <c r="T266" s="45">
        <f t="shared" si="145"/>
        <v>1459.1775000000002</v>
      </c>
      <c r="U266" s="96">
        <f t="shared" si="146"/>
        <v>1459.1775000000002</v>
      </c>
    </row>
    <row r="267" spans="1:21" ht="42.95" customHeight="1">
      <c r="A267" s="2">
        <v>128</v>
      </c>
      <c r="B267" s="4" t="s">
        <v>240</v>
      </c>
      <c r="C267" s="74" t="s">
        <v>120</v>
      </c>
      <c r="D267" s="43">
        <v>5</v>
      </c>
      <c r="E267" s="64">
        <v>303.09399999999999</v>
      </c>
      <c r="F267" s="64">
        <f t="shared" si="140"/>
        <v>1515.47</v>
      </c>
      <c r="G267" s="64"/>
      <c r="H267" s="64"/>
      <c r="I267" s="64">
        <f>VLOOKUP($F$267,Tabisr,1)</f>
        <v>368.11</v>
      </c>
      <c r="J267" s="65">
        <f t="shared" si="141"/>
        <v>1147.3600000000001</v>
      </c>
      <c r="K267" s="94">
        <f>VLOOKUP($F$267,Tabisr,4)</f>
        <v>6.4000000000000001E-2</v>
      </c>
      <c r="L267" s="64">
        <f t="shared" si="151"/>
        <v>73.43104000000001</v>
      </c>
      <c r="M267" s="64">
        <f>VLOOKUP($F$267,Tabisr,3)</f>
        <v>7.05</v>
      </c>
      <c r="N267" s="73">
        <v>0</v>
      </c>
      <c r="O267" s="64">
        <v>0</v>
      </c>
      <c r="P267" s="64">
        <v>0</v>
      </c>
      <c r="Q267" s="64">
        <v>0</v>
      </c>
      <c r="R267" s="64">
        <v>0</v>
      </c>
      <c r="S267" s="64">
        <v>0</v>
      </c>
      <c r="T267" s="49">
        <f t="shared" si="145"/>
        <v>1515.47</v>
      </c>
      <c r="U267" s="65">
        <f t="shared" si="146"/>
        <v>1515.47</v>
      </c>
    </row>
    <row r="268" spans="1:21" ht="42.95" customHeight="1">
      <c r="A268" s="2">
        <v>129</v>
      </c>
      <c r="B268" s="4" t="s">
        <v>241</v>
      </c>
      <c r="C268" s="74" t="s">
        <v>120</v>
      </c>
      <c r="D268" s="43">
        <v>5</v>
      </c>
      <c r="E268" s="64">
        <v>303.09399999999999</v>
      </c>
      <c r="F268" s="64">
        <f t="shared" si="140"/>
        <v>1515.47</v>
      </c>
      <c r="G268" s="64"/>
      <c r="H268" s="64"/>
      <c r="I268" s="64">
        <f>VLOOKUP($F$268,Tabisr,1)</f>
        <v>368.11</v>
      </c>
      <c r="J268" s="65">
        <f t="shared" si="141"/>
        <v>1147.3600000000001</v>
      </c>
      <c r="K268" s="94">
        <f>VLOOKUP($F$268,Tabisr,4)</f>
        <v>6.4000000000000001E-2</v>
      </c>
      <c r="L268" s="64">
        <f t="shared" si="151"/>
        <v>73.43104000000001</v>
      </c>
      <c r="M268" s="64">
        <f>VLOOKUP($F$268,Tabisr,3)</f>
        <v>7.05</v>
      </c>
      <c r="N268" s="73">
        <v>0</v>
      </c>
      <c r="O268" s="64">
        <v>0</v>
      </c>
      <c r="P268" s="64">
        <v>0</v>
      </c>
      <c r="Q268" s="64">
        <v>0</v>
      </c>
      <c r="R268" s="64">
        <v>0</v>
      </c>
      <c r="S268" s="64">
        <v>0</v>
      </c>
      <c r="T268" s="49">
        <f t="shared" si="145"/>
        <v>1515.47</v>
      </c>
      <c r="U268" s="65">
        <f t="shared" si="146"/>
        <v>1515.47</v>
      </c>
    </row>
    <row r="269" spans="1:21" ht="15.75">
      <c r="A269" s="2"/>
      <c r="B269" s="4" t="s">
        <v>79</v>
      </c>
      <c r="C269" s="74" t="s">
        <v>54</v>
      </c>
      <c r="D269" s="43"/>
      <c r="E269" s="64">
        <v>0</v>
      </c>
      <c r="F269" s="64"/>
      <c r="G269" s="64"/>
      <c r="H269" s="64"/>
      <c r="I269" s="64"/>
      <c r="J269" s="65"/>
      <c r="K269" s="94"/>
      <c r="L269" s="64"/>
      <c r="M269" s="64"/>
      <c r="N269" s="73">
        <v>0</v>
      </c>
      <c r="O269" s="64"/>
      <c r="P269" s="64"/>
      <c r="Q269" s="64"/>
      <c r="R269" s="64"/>
      <c r="S269" s="64"/>
      <c r="T269" s="49">
        <v>0</v>
      </c>
      <c r="U269" s="65">
        <v>0</v>
      </c>
    </row>
    <row r="270" spans="1:21" ht="42.95" customHeight="1">
      <c r="A270" s="2"/>
      <c r="B270" s="4" t="s">
        <v>79</v>
      </c>
      <c r="C270" s="74" t="s">
        <v>120</v>
      </c>
      <c r="D270" s="43"/>
      <c r="E270" s="64">
        <v>303.09399999999999</v>
      </c>
      <c r="F270" s="64">
        <f>D270*E270</f>
        <v>0</v>
      </c>
      <c r="G270" s="64"/>
      <c r="H270" s="64"/>
      <c r="I270" s="64" t="e">
        <f>VLOOKUP($F$270,Tabisr,1)</f>
        <v>#N/A</v>
      </c>
      <c r="J270" s="65" t="e">
        <f t="shared" si="141"/>
        <v>#N/A</v>
      </c>
      <c r="K270" s="94" t="e">
        <f>VLOOKUP($F$270,Tabisr,4)</f>
        <v>#N/A</v>
      </c>
      <c r="L270" s="64" t="e">
        <f t="shared" si="151"/>
        <v>#N/A</v>
      </c>
      <c r="M270" s="64" t="e">
        <f>VLOOKUP($F$270,Tabisr,3)</f>
        <v>#N/A</v>
      </c>
      <c r="N270" s="73">
        <v>0</v>
      </c>
      <c r="O270" s="64">
        <v>0</v>
      </c>
      <c r="P270" s="64">
        <v>0</v>
      </c>
      <c r="Q270" s="64">
        <v>0</v>
      </c>
      <c r="R270" s="64">
        <v>0</v>
      </c>
      <c r="S270" s="64">
        <v>0</v>
      </c>
      <c r="T270" s="49">
        <f t="shared" si="145"/>
        <v>0</v>
      </c>
      <c r="U270" s="65">
        <f t="shared" si="146"/>
        <v>0</v>
      </c>
    </row>
    <row r="271" spans="1:21" ht="42.95" customHeight="1">
      <c r="A271" s="2">
        <v>132</v>
      </c>
      <c r="B271" s="4" t="s">
        <v>242</v>
      </c>
      <c r="C271" s="74" t="s">
        <v>243</v>
      </c>
      <c r="D271" s="43">
        <v>5</v>
      </c>
      <c r="E271" s="64">
        <v>760.52949999999998</v>
      </c>
      <c r="F271" s="64">
        <f>D271*E271</f>
        <v>3802.6475</v>
      </c>
      <c r="G271" s="64"/>
      <c r="H271" s="84"/>
      <c r="I271" s="64">
        <f>VLOOKUP($F$271,Tabisr,1)</f>
        <v>3124.36</v>
      </c>
      <c r="J271" s="65">
        <f t="shared" si="141"/>
        <v>678.28749999999991</v>
      </c>
      <c r="K271" s="94">
        <f>VLOOKUP($F$271,Tabisr,4)</f>
        <v>0.10879999999999999</v>
      </c>
      <c r="L271" s="64">
        <f t="shared" si="151"/>
        <v>73.797679999999986</v>
      </c>
      <c r="M271" s="64">
        <f>VLOOKUP($F$271,Tabisr,3)</f>
        <v>183.45</v>
      </c>
      <c r="N271" s="73">
        <v>0</v>
      </c>
      <c r="O271" s="64">
        <v>0</v>
      </c>
      <c r="P271" s="64">
        <v>0</v>
      </c>
      <c r="Q271" s="64">
        <v>0</v>
      </c>
      <c r="R271" s="64">
        <v>0</v>
      </c>
      <c r="S271" s="64">
        <v>0</v>
      </c>
      <c r="T271" s="49">
        <f t="shared" si="145"/>
        <v>3802.6475</v>
      </c>
      <c r="U271" s="65">
        <f t="shared" si="146"/>
        <v>3802.6475</v>
      </c>
    </row>
    <row r="272" spans="1:21" ht="42.95" customHeight="1">
      <c r="A272" s="2">
        <v>133</v>
      </c>
      <c r="B272" s="4" t="s">
        <v>244</v>
      </c>
      <c r="C272" s="74" t="s">
        <v>245</v>
      </c>
      <c r="D272" s="43">
        <v>5</v>
      </c>
      <c r="E272" s="64">
        <v>303.09399999999999</v>
      </c>
      <c r="F272" s="64">
        <f>D272*E272</f>
        <v>1515.47</v>
      </c>
      <c r="G272" s="64"/>
      <c r="H272" s="64"/>
      <c r="I272" s="64">
        <f>VLOOKUP($F$272,Tabisr,1)</f>
        <v>368.11</v>
      </c>
      <c r="J272" s="65">
        <f t="shared" si="141"/>
        <v>1147.3600000000001</v>
      </c>
      <c r="K272" s="94">
        <f>VLOOKUP($F$272,Tabisr,4)</f>
        <v>6.4000000000000001E-2</v>
      </c>
      <c r="L272" s="64">
        <f t="shared" ref="L272:L284" si="152">+J272*K272</f>
        <v>73.43104000000001</v>
      </c>
      <c r="M272" s="64">
        <f>VLOOKUP($F$272,Tabisr,3)</f>
        <v>7.05</v>
      </c>
      <c r="N272" s="73">
        <v>0</v>
      </c>
      <c r="O272" s="64">
        <v>0</v>
      </c>
      <c r="P272" s="64">
        <v>0</v>
      </c>
      <c r="Q272" s="64">
        <v>0</v>
      </c>
      <c r="R272" s="64">
        <v>0</v>
      </c>
      <c r="S272" s="64">
        <v>0</v>
      </c>
      <c r="T272" s="49">
        <f t="shared" si="145"/>
        <v>1515.47</v>
      </c>
      <c r="U272" s="65">
        <f t="shared" si="146"/>
        <v>1515.47</v>
      </c>
    </row>
    <row r="273" spans="1:21" ht="42.95" customHeight="1">
      <c r="A273" s="2">
        <v>134</v>
      </c>
      <c r="B273" s="4" t="s">
        <v>246</v>
      </c>
      <c r="C273" s="74" t="s">
        <v>247</v>
      </c>
      <c r="D273" s="43">
        <v>5</v>
      </c>
      <c r="E273" s="64">
        <v>477.05450000000002</v>
      </c>
      <c r="F273" s="64">
        <f>D273*E273</f>
        <v>2385.2725</v>
      </c>
      <c r="G273" s="64"/>
      <c r="H273" s="145"/>
      <c r="I273" s="64">
        <f>VLOOKUP($F$273,Tabisr,1)</f>
        <v>368.11</v>
      </c>
      <c r="J273" s="65">
        <f t="shared" si="141"/>
        <v>2017.1624999999999</v>
      </c>
      <c r="K273" s="94">
        <f>VLOOKUP($F$273,Tabisr,4)</f>
        <v>6.4000000000000001E-2</v>
      </c>
      <c r="L273" s="64">
        <f t="shared" si="152"/>
        <v>129.0984</v>
      </c>
      <c r="M273" s="64">
        <f>VLOOKUP($F$273,Tabisr,3)</f>
        <v>7.05</v>
      </c>
      <c r="N273" s="73">
        <v>0</v>
      </c>
      <c r="O273" s="64">
        <v>0</v>
      </c>
      <c r="P273" s="64">
        <v>0</v>
      </c>
      <c r="Q273" s="64">
        <v>0</v>
      </c>
      <c r="R273" s="64">
        <v>0</v>
      </c>
      <c r="S273" s="64">
        <v>0</v>
      </c>
      <c r="T273" s="49">
        <f t="shared" si="145"/>
        <v>2385.2725</v>
      </c>
      <c r="U273" s="65">
        <f t="shared" si="146"/>
        <v>2385.2725</v>
      </c>
    </row>
    <row r="274" spans="1:21" ht="42.95" customHeight="1">
      <c r="A274" s="2">
        <v>135</v>
      </c>
      <c r="B274" s="4" t="s">
        <v>248</v>
      </c>
      <c r="C274" s="74" t="s">
        <v>249</v>
      </c>
      <c r="D274" s="43">
        <v>5</v>
      </c>
      <c r="E274" s="64">
        <v>291.83550000000002</v>
      </c>
      <c r="F274" s="64">
        <f>D274*E274</f>
        <v>1459.1775000000002</v>
      </c>
      <c r="G274" s="64"/>
      <c r="H274" s="73"/>
      <c r="I274" s="64">
        <f>VLOOKUP($F$274,Tabisr,1)</f>
        <v>368.11</v>
      </c>
      <c r="J274" s="65">
        <f t="shared" si="141"/>
        <v>1091.0675000000001</v>
      </c>
      <c r="K274" s="94">
        <f>VLOOKUP($F$274,Tabisr,4)</f>
        <v>6.4000000000000001E-2</v>
      </c>
      <c r="L274" s="64">
        <f t="shared" si="152"/>
        <v>69.828320000000005</v>
      </c>
      <c r="M274" s="64">
        <f>VLOOKUP($F$274,Tabisr,3)</f>
        <v>7.05</v>
      </c>
      <c r="N274" s="73">
        <v>0</v>
      </c>
      <c r="O274" s="64">
        <v>0</v>
      </c>
      <c r="P274" s="48">
        <v>0</v>
      </c>
      <c r="Q274" s="48">
        <v>0</v>
      </c>
      <c r="R274" s="48">
        <v>0</v>
      </c>
      <c r="S274" s="48">
        <v>0</v>
      </c>
      <c r="T274" s="49">
        <f t="shared" si="145"/>
        <v>1459.1775000000002</v>
      </c>
      <c r="U274" s="65">
        <f t="shared" si="146"/>
        <v>1459.1775000000002</v>
      </c>
    </row>
    <row r="275" spans="1:21" ht="15.75">
      <c r="A275" s="2"/>
      <c r="B275" s="4" t="s">
        <v>79</v>
      </c>
      <c r="C275" s="74" t="s">
        <v>249</v>
      </c>
      <c r="D275" s="43"/>
      <c r="E275" s="64">
        <v>0</v>
      </c>
      <c r="F275" s="64"/>
      <c r="G275" s="64"/>
      <c r="H275" s="73"/>
      <c r="I275" s="64"/>
      <c r="J275" s="65"/>
      <c r="K275" s="94"/>
      <c r="L275" s="64"/>
      <c r="M275" s="64"/>
      <c r="N275" s="73"/>
      <c r="O275" s="64">
        <v>0</v>
      </c>
      <c r="P275" s="48">
        <v>0</v>
      </c>
      <c r="Q275" s="48">
        <v>0</v>
      </c>
      <c r="R275" s="48">
        <v>0</v>
      </c>
      <c r="S275" s="48">
        <v>0</v>
      </c>
      <c r="T275" s="49">
        <f t="shared" si="145"/>
        <v>0</v>
      </c>
      <c r="U275" s="65">
        <f t="shared" si="146"/>
        <v>0</v>
      </c>
    </row>
    <row r="276" spans="1:21" ht="42.95" customHeight="1">
      <c r="A276" s="2">
        <v>137</v>
      </c>
      <c r="B276" s="4" t="s">
        <v>250</v>
      </c>
      <c r="C276" s="74" t="s">
        <v>249</v>
      </c>
      <c r="D276" s="43">
        <v>5</v>
      </c>
      <c r="E276" s="64">
        <v>291.83550000000002</v>
      </c>
      <c r="F276" s="64">
        <f t="shared" ref="F276:F281" si="153">D276*E276</f>
        <v>1459.1775000000002</v>
      </c>
      <c r="G276" s="64"/>
      <c r="H276" s="64"/>
      <c r="I276" s="64">
        <f>VLOOKUP($F$276,Tabisr,1)</f>
        <v>368.11</v>
      </c>
      <c r="J276" s="65">
        <f t="shared" si="141"/>
        <v>1091.0675000000001</v>
      </c>
      <c r="K276" s="94">
        <f>VLOOKUP($F$276,Tabisr,4)</f>
        <v>6.4000000000000001E-2</v>
      </c>
      <c r="L276" s="64">
        <f t="shared" si="152"/>
        <v>69.828320000000005</v>
      </c>
      <c r="M276" s="64">
        <f>VLOOKUP($F$276,Tabisr,3)</f>
        <v>7.05</v>
      </c>
      <c r="N276" s="73">
        <v>0</v>
      </c>
      <c r="O276" s="64">
        <v>0</v>
      </c>
      <c r="P276" s="48">
        <v>0</v>
      </c>
      <c r="Q276" s="48">
        <v>0</v>
      </c>
      <c r="R276" s="48">
        <v>0</v>
      </c>
      <c r="S276" s="48">
        <v>0</v>
      </c>
      <c r="T276" s="49">
        <f t="shared" si="145"/>
        <v>1459.1775000000002</v>
      </c>
      <c r="U276" s="65">
        <f t="shared" si="146"/>
        <v>1459.1775000000002</v>
      </c>
    </row>
    <row r="277" spans="1:21" ht="42.95" customHeight="1">
      <c r="A277" s="2">
        <v>138</v>
      </c>
      <c r="B277" s="4" t="s">
        <v>251</v>
      </c>
      <c r="C277" s="74" t="s">
        <v>252</v>
      </c>
      <c r="D277" s="43">
        <v>5</v>
      </c>
      <c r="E277" s="64">
        <v>299.71300000000002</v>
      </c>
      <c r="F277" s="64">
        <f t="shared" si="153"/>
        <v>1498.5650000000001</v>
      </c>
      <c r="G277" s="64"/>
      <c r="H277" s="64"/>
      <c r="I277" s="64">
        <f>VLOOKUP($F$277,Tabisr,1)</f>
        <v>368.11</v>
      </c>
      <c r="J277" s="65">
        <f t="shared" si="141"/>
        <v>1130.4549999999999</v>
      </c>
      <c r="K277" s="94">
        <f>VLOOKUP($F$277,Tabisr,4)</f>
        <v>6.4000000000000001E-2</v>
      </c>
      <c r="L277" s="64">
        <f t="shared" si="152"/>
        <v>72.349119999999999</v>
      </c>
      <c r="M277" s="64">
        <f>VLOOKUP($F$277,Tabisr,3)</f>
        <v>7.05</v>
      </c>
      <c r="N277" s="73">
        <v>0</v>
      </c>
      <c r="O277" s="64">
        <v>0</v>
      </c>
      <c r="P277" s="48">
        <v>0</v>
      </c>
      <c r="Q277" s="48">
        <v>0</v>
      </c>
      <c r="R277" s="48">
        <v>0</v>
      </c>
      <c r="S277" s="48">
        <v>0</v>
      </c>
      <c r="T277" s="49">
        <f t="shared" si="145"/>
        <v>1498.5650000000001</v>
      </c>
      <c r="U277" s="65">
        <f t="shared" si="146"/>
        <v>1498.5650000000001</v>
      </c>
    </row>
    <row r="278" spans="1:21" ht="42.95" customHeight="1">
      <c r="A278" s="2">
        <v>139</v>
      </c>
      <c r="B278" s="4" t="s">
        <v>253</v>
      </c>
      <c r="C278" s="74" t="s">
        <v>252</v>
      </c>
      <c r="D278" s="43">
        <v>5</v>
      </c>
      <c r="E278" s="140">
        <v>299.71300000000002</v>
      </c>
      <c r="F278" s="140">
        <f t="shared" si="153"/>
        <v>1498.5650000000001</v>
      </c>
      <c r="G278" s="140"/>
      <c r="H278" s="64"/>
      <c r="I278" s="140">
        <f>VLOOKUP($F$278,Tabisr,1)</f>
        <v>368.11</v>
      </c>
      <c r="J278" s="65">
        <f t="shared" si="141"/>
        <v>1130.4549999999999</v>
      </c>
      <c r="K278" s="146">
        <f>VLOOKUP($F$278,Tabisr,4)</f>
        <v>6.4000000000000001E-2</v>
      </c>
      <c r="L278" s="64">
        <f t="shared" si="152"/>
        <v>72.349119999999999</v>
      </c>
      <c r="M278" s="64">
        <f>VLOOKUP($F$278,Tabisr,3)</f>
        <v>7.05</v>
      </c>
      <c r="N278" s="73">
        <v>0</v>
      </c>
      <c r="O278" s="64">
        <v>0</v>
      </c>
      <c r="P278" s="48">
        <v>0</v>
      </c>
      <c r="Q278" s="48">
        <v>0</v>
      </c>
      <c r="R278" s="48">
        <v>0</v>
      </c>
      <c r="S278" s="48">
        <v>0</v>
      </c>
      <c r="T278" s="49">
        <f t="shared" si="145"/>
        <v>1498.5650000000001</v>
      </c>
      <c r="U278" s="65">
        <f t="shared" si="146"/>
        <v>1498.5650000000001</v>
      </c>
    </row>
    <row r="279" spans="1:21" ht="25.5">
      <c r="A279" s="2"/>
      <c r="B279" s="4" t="s">
        <v>79</v>
      </c>
      <c r="C279" s="74" t="s">
        <v>254</v>
      </c>
      <c r="D279" s="43"/>
      <c r="E279" s="64">
        <v>299.71300000000002</v>
      </c>
      <c r="F279" s="64">
        <f t="shared" si="153"/>
        <v>0</v>
      </c>
      <c r="G279" s="64"/>
      <c r="H279" s="73"/>
      <c r="I279" s="64" t="e">
        <f>VLOOKUP($F$279,Tabisr,1)</f>
        <v>#N/A</v>
      </c>
      <c r="J279" s="65" t="e">
        <f t="shared" si="141"/>
        <v>#N/A</v>
      </c>
      <c r="K279" s="94" t="e">
        <f>VLOOKUP($F$279,Tabisr,4)</f>
        <v>#N/A</v>
      </c>
      <c r="L279" s="64" t="e">
        <f t="shared" si="152"/>
        <v>#N/A</v>
      </c>
      <c r="M279" s="64" t="e">
        <f>VLOOKUP($F$279,Tabisr,3)</f>
        <v>#N/A</v>
      </c>
      <c r="N279" s="73"/>
      <c r="O279" s="64"/>
      <c r="P279" s="48">
        <v>0</v>
      </c>
      <c r="Q279" s="48">
        <v>0</v>
      </c>
      <c r="R279" s="48">
        <v>0</v>
      </c>
      <c r="S279" s="48">
        <v>0</v>
      </c>
      <c r="T279" s="49">
        <f t="shared" si="145"/>
        <v>0</v>
      </c>
      <c r="U279" s="65">
        <f t="shared" si="146"/>
        <v>0</v>
      </c>
    </row>
    <row r="280" spans="1:21" ht="25.5">
      <c r="A280" s="2"/>
      <c r="B280" s="4" t="s">
        <v>79</v>
      </c>
      <c r="C280" s="74" t="s">
        <v>254</v>
      </c>
      <c r="D280" s="43"/>
      <c r="E280" s="64">
        <v>299.71300000000002</v>
      </c>
      <c r="F280" s="64">
        <f t="shared" si="153"/>
        <v>0</v>
      </c>
      <c r="G280" s="64"/>
      <c r="H280" s="64"/>
      <c r="I280" s="64" t="e">
        <f>VLOOKUP($F$280,Tabisr,1)</f>
        <v>#N/A</v>
      </c>
      <c r="J280" s="65" t="e">
        <f t="shared" si="141"/>
        <v>#N/A</v>
      </c>
      <c r="K280" s="94" t="e">
        <f>VLOOKUP($F$280,Tabisr,4)</f>
        <v>#N/A</v>
      </c>
      <c r="L280" s="64" t="e">
        <f t="shared" si="152"/>
        <v>#N/A</v>
      </c>
      <c r="M280" s="64" t="e">
        <f>VLOOKUP($F$280,Tabisr,3)</f>
        <v>#N/A</v>
      </c>
      <c r="N280" s="73"/>
      <c r="O280" s="64"/>
      <c r="P280" s="64">
        <v>0</v>
      </c>
      <c r="Q280" s="64">
        <v>0</v>
      </c>
      <c r="R280" s="64">
        <v>0</v>
      </c>
      <c r="S280" s="64">
        <v>0</v>
      </c>
      <c r="T280" s="49">
        <f t="shared" si="145"/>
        <v>0</v>
      </c>
      <c r="U280" s="65">
        <f t="shared" si="146"/>
        <v>0</v>
      </c>
    </row>
    <row r="281" spans="1:21" ht="25.5">
      <c r="A281" s="2"/>
      <c r="B281" s="4" t="s">
        <v>79</v>
      </c>
      <c r="C281" s="74" t="s">
        <v>254</v>
      </c>
      <c r="D281" s="43"/>
      <c r="E281" s="64">
        <v>299.71300000000002</v>
      </c>
      <c r="F281" s="64">
        <f t="shared" si="153"/>
        <v>0</v>
      </c>
      <c r="G281" s="64"/>
      <c r="H281" s="64"/>
      <c r="I281" s="64" t="e">
        <f>VLOOKUP($F$281,Tabisr,1)</f>
        <v>#N/A</v>
      </c>
      <c r="J281" s="65" t="e">
        <f t="shared" si="141"/>
        <v>#N/A</v>
      </c>
      <c r="K281" s="94" t="e">
        <f>VLOOKUP($F$281,Tabisr,4)</f>
        <v>#N/A</v>
      </c>
      <c r="L281" s="64" t="e">
        <f t="shared" si="152"/>
        <v>#N/A</v>
      </c>
      <c r="M281" s="64" t="e">
        <f>VLOOKUP($F$281,Tabisr,3)</f>
        <v>#N/A</v>
      </c>
      <c r="N281" s="73"/>
      <c r="O281" s="64"/>
      <c r="P281" s="64">
        <v>0</v>
      </c>
      <c r="Q281" s="64">
        <v>0</v>
      </c>
      <c r="R281" s="64">
        <v>0</v>
      </c>
      <c r="S281" s="64">
        <v>0</v>
      </c>
      <c r="T281" s="49">
        <f t="shared" si="145"/>
        <v>0</v>
      </c>
      <c r="U281" s="65">
        <f t="shared" si="146"/>
        <v>0</v>
      </c>
    </row>
    <row r="282" spans="1:21" ht="25.5">
      <c r="A282" s="2"/>
      <c r="B282" s="4" t="s">
        <v>79</v>
      </c>
      <c r="C282" s="74" t="s">
        <v>254</v>
      </c>
      <c r="D282" s="113"/>
      <c r="E282" s="64">
        <v>0</v>
      </c>
      <c r="F282" s="64"/>
      <c r="G282" s="64"/>
      <c r="H282" s="2"/>
      <c r="I282" s="64"/>
      <c r="J282" s="65"/>
      <c r="K282" s="94"/>
      <c r="L282" s="64"/>
      <c r="M282" s="64"/>
      <c r="N282" s="73"/>
      <c r="O282" s="64">
        <v>0</v>
      </c>
      <c r="P282" s="64">
        <v>0</v>
      </c>
      <c r="Q282" s="64">
        <v>0</v>
      </c>
      <c r="R282" s="64">
        <v>0</v>
      </c>
      <c r="S282" s="64">
        <v>0</v>
      </c>
      <c r="T282" s="49">
        <f t="shared" si="145"/>
        <v>0</v>
      </c>
      <c r="U282" s="65">
        <f t="shared" si="146"/>
        <v>0</v>
      </c>
    </row>
    <row r="283" spans="1:21" ht="42.95" customHeight="1">
      <c r="A283" s="2">
        <v>143</v>
      </c>
      <c r="B283" s="63" t="s">
        <v>255</v>
      </c>
      <c r="C283" s="74" t="s">
        <v>256</v>
      </c>
      <c r="D283" s="43">
        <v>5</v>
      </c>
      <c r="E283" s="64">
        <v>260.62</v>
      </c>
      <c r="F283" s="64">
        <f t="shared" ref="F283:F290" si="154">D283*E283</f>
        <v>1303.0999999999999</v>
      </c>
      <c r="G283" s="64"/>
      <c r="H283" s="2"/>
      <c r="I283" s="64">
        <f>VLOOKUP($F$283,Tabisr,1)</f>
        <v>368.11</v>
      </c>
      <c r="J283" s="65">
        <f t="shared" ref="J283" si="155">+F283-I283</f>
        <v>934.9899999999999</v>
      </c>
      <c r="K283" s="94">
        <f>VLOOKUP($F$283,Tabisr,4)</f>
        <v>6.4000000000000001E-2</v>
      </c>
      <c r="L283" s="64">
        <f t="shared" ref="L283" si="156">+J283*K283</f>
        <v>59.839359999999992</v>
      </c>
      <c r="M283" s="64">
        <f>VLOOKUP($F$283,Tabisr,3)</f>
        <v>7.05</v>
      </c>
      <c r="N283" s="73">
        <v>0</v>
      </c>
      <c r="O283" s="64">
        <v>0</v>
      </c>
      <c r="P283" s="64">
        <v>0</v>
      </c>
      <c r="Q283" s="64">
        <v>0</v>
      </c>
      <c r="R283" s="64">
        <v>0</v>
      </c>
      <c r="S283" s="64">
        <v>0</v>
      </c>
      <c r="T283" s="49">
        <f t="shared" si="145"/>
        <v>1303.0999999999999</v>
      </c>
      <c r="U283" s="65">
        <f t="shared" si="146"/>
        <v>1303.0999999999999</v>
      </c>
    </row>
    <row r="284" spans="1:21" ht="42.95" customHeight="1">
      <c r="A284" s="2">
        <v>144</v>
      </c>
      <c r="B284" s="4" t="s">
        <v>257</v>
      </c>
      <c r="C284" s="74" t="s">
        <v>258</v>
      </c>
      <c r="D284" s="43">
        <v>5</v>
      </c>
      <c r="E284" s="64">
        <v>359.09899999999999</v>
      </c>
      <c r="F284" s="64">
        <f t="shared" si="154"/>
        <v>1795.4949999999999</v>
      </c>
      <c r="G284" s="64"/>
      <c r="H284" s="2"/>
      <c r="I284" s="64">
        <f>VLOOKUP($F$284,Tabisr,1)</f>
        <v>368.11</v>
      </c>
      <c r="J284" s="65">
        <f t="shared" si="141"/>
        <v>1427.3849999999998</v>
      </c>
      <c r="K284" s="94">
        <f>VLOOKUP($F$284,Tabisr,4)</f>
        <v>6.4000000000000001E-2</v>
      </c>
      <c r="L284" s="64">
        <f t="shared" si="152"/>
        <v>91.352639999999994</v>
      </c>
      <c r="M284" s="64">
        <f>VLOOKUP($F$284,Tabisr,3)</f>
        <v>7.05</v>
      </c>
      <c r="N284" s="73">
        <v>0</v>
      </c>
      <c r="O284" s="64">
        <v>0</v>
      </c>
      <c r="P284" s="64">
        <v>0</v>
      </c>
      <c r="Q284" s="64">
        <v>0</v>
      </c>
      <c r="R284" s="64">
        <v>0</v>
      </c>
      <c r="S284" s="64">
        <v>0</v>
      </c>
      <c r="T284" s="49">
        <f t="shared" si="145"/>
        <v>1795.4949999999999</v>
      </c>
      <c r="U284" s="65">
        <f t="shared" si="146"/>
        <v>1795.4949999999999</v>
      </c>
    </row>
    <row r="285" spans="1:21" ht="15.75">
      <c r="A285" s="2">
        <v>341</v>
      </c>
      <c r="B285" s="4" t="s">
        <v>443</v>
      </c>
      <c r="C285" s="74" t="s">
        <v>73</v>
      </c>
      <c r="D285" s="43">
        <v>5</v>
      </c>
      <c r="E285" s="64">
        <v>304.24400000000003</v>
      </c>
      <c r="F285" s="64">
        <f t="shared" si="154"/>
        <v>1521.2200000000003</v>
      </c>
      <c r="G285" s="64"/>
      <c r="H285" s="100"/>
      <c r="I285" s="64"/>
      <c r="J285" s="65"/>
      <c r="K285" s="94"/>
      <c r="L285" s="64"/>
      <c r="M285" s="64"/>
      <c r="N285" s="73"/>
      <c r="O285" s="64">
        <v>0</v>
      </c>
      <c r="P285" s="64">
        <v>0</v>
      </c>
      <c r="Q285" s="64">
        <v>0</v>
      </c>
      <c r="R285" s="64">
        <v>0</v>
      </c>
      <c r="S285" s="64">
        <v>0</v>
      </c>
      <c r="T285" s="49">
        <f t="shared" si="145"/>
        <v>1521.2200000000003</v>
      </c>
      <c r="U285" s="65">
        <f t="shared" si="146"/>
        <v>1521.2200000000003</v>
      </c>
    </row>
    <row r="286" spans="1:21" ht="42.95" customHeight="1">
      <c r="A286" s="2">
        <v>146</v>
      </c>
      <c r="B286" s="4" t="s">
        <v>259</v>
      </c>
      <c r="C286" s="74" t="s">
        <v>260</v>
      </c>
      <c r="D286" s="43">
        <v>5</v>
      </c>
      <c r="E286" s="64">
        <v>304.24400000000003</v>
      </c>
      <c r="F286" s="64">
        <f t="shared" si="154"/>
        <v>1521.2200000000003</v>
      </c>
      <c r="G286" s="64"/>
      <c r="H286" s="64"/>
      <c r="I286" s="64">
        <f>VLOOKUP($F$286,Tabisr,1)</f>
        <v>368.11</v>
      </c>
      <c r="J286" s="65">
        <f t="shared" si="141"/>
        <v>1153.1100000000001</v>
      </c>
      <c r="K286" s="94">
        <f>VLOOKUP($F$286,Tabisr,4)</f>
        <v>6.4000000000000001E-2</v>
      </c>
      <c r="L286" s="64">
        <f t="shared" ref="L286:L298" si="157">+J286*K286</f>
        <v>73.799040000000005</v>
      </c>
      <c r="M286" s="64">
        <f>VLOOKUP($F$286,Tabisr,3)</f>
        <v>7.05</v>
      </c>
      <c r="N286" s="73">
        <v>0</v>
      </c>
      <c r="O286" s="64">
        <v>0</v>
      </c>
      <c r="P286" s="64">
        <v>0</v>
      </c>
      <c r="Q286" s="64">
        <v>0</v>
      </c>
      <c r="R286" s="64">
        <v>0</v>
      </c>
      <c r="S286" s="64">
        <v>0</v>
      </c>
      <c r="T286" s="49">
        <f t="shared" si="145"/>
        <v>1521.2200000000003</v>
      </c>
      <c r="U286" s="65">
        <f t="shared" si="146"/>
        <v>1521.2200000000003</v>
      </c>
    </row>
    <row r="287" spans="1:21" ht="42.95" customHeight="1">
      <c r="A287" s="2">
        <v>147</v>
      </c>
      <c r="B287" s="4" t="s">
        <v>261</v>
      </c>
      <c r="C287" s="74" t="s">
        <v>73</v>
      </c>
      <c r="D287" s="43">
        <v>5</v>
      </c>
      <c r="E287" s="64">
        <v>304.24400000000003</v>
      </c>
      <c r="F287" s="64">
        <f t="shared" si="154"/>
        <v>1521.2200000000003</v>
      </c>
      <c r="G287" s="64"/>
      <c r="H287" s="64"/>
      <c r="I287" s="64">
        <f>VLOOKUP($F$287,Tabisr,1)</f>
        <v>368.11</v>
      </c>
      <c r="J287" s="65">
        <f t="shared" si="141"/>
        <v>1153.1100000000001</v>
      </c>
      <c r="K287" s="94">
        <f>VLOOKUP($F$287,Tabisr,4)</f>
        <v>6.4000000000000001E-2</v>
      </c>
      <c r="L287" s="64">
        <f t="shared" si="157"/>
        <v>73.799040000000005</v>
      </c>
      <c r="M287" s="64">
        <f>VLOOKUP($F$287,Tabisr,3)</f>
        <v>7.05</v>
      </c>
      <c r="N287" s="73">
        <v>0</v>
      </c>
      <c r="O287" s="64">
        <v>0</v>
      </c>
      <c r="P287" s="64">
        <v>0</v>
      </c>
      <c r="Q287" s="64">
        <v>0</v>
      </c>
      <c r="R287" s="64">
        <v>0</v>
      </c>
      <c r="S287" s="64">
        <v>0</v>
      </c>
      <c r="T287" s="49">
        <f t="shared" si="145"/>
        <v>1521.2200000000003</v>
      </c>
      <c r="U287" s="65">
        <f t="shared" si="146"/>
        <v>1521.2200000000003</v>
      </c>
    </row>
    <row r="288" spans="1:21" ht="42.95" customHeight="1">
      <c r="A288" s="2">
        <v>148</v>
      </c>
      <c r="B288" s="4" t="s">
        <v>262</v>
      </c>
      <c r="C288" s="74" t="s">
        <v>263</v>
      </c>
      <c r="D288" s="43">
        <v>5</v>
      </c>
      <c r="E288" s="64">
        <v>291.83550000000002</v>
      </c>
      <c r="F288" s="64">
        <f t="shared" si="154"/>
        <v>1459.1775000000002</v>
      </c>
      <c r="G288" s="64"/>
      <c r="H288" s="64"/>
      <c r="I288" s="64">
        <f>VLOOKUP($F$288,Tabisr,1)</f>
        <v>368.11</v>
      </c>
      <c r="J288" s="65">
        <f t="shared" si="141"/>
        <v>1091.0675000000001</v>
      </c>
      <c r="K288" s="94">
        <f>VLOOKUP($F$288,Tabisr,4)</f>
        <v>6.4000000000000001E-2</v>
      </c>
      <c r="L288" s="64">
        <f t="shared" si="157"/>
        <v>69.828320000000005</v>
      </c>
      <c r="M288" s="64">
        <f>VLOOKUP($F$288,Tabisr,3)</f>
        <v>7.05</v>
      </c>
      <c r="N288" s="73">
        <v>0</v>
      </c>
      <c r="O288" s="64">
        <v>0</v>
      </c>
      <c r="P288" s="64">
        <v>0</v>
      </c>
      <c r="Q288" s="64">
        <v>0</v>
      </c>
      <c r="R288" s="64">
        <v>0</v>
      </c>
      <c r="S288" s="64">
        <v>0</v>
      </c>
      <c r="T288" s="49">
        <f t="shared" si="145"/>
        <v>1459.1775000000002</v>
      </c>
      <c r="U288" s="65">
        <f t="shared" si="146"/>
        <v>1459.1775000000002</v>
      </c>
    </row>
    <row r="289" spans="1:21" ht="42.95" customHeight="1">
      <c r="A289" s="2">
        <v>149</v>
      </c>
      <c r="B289" s="4" t="s">
        <v>264</v>
      </c>
      <c r="C289" s="74" t="s">
        <v>263</v>
      </c>
      <c r="D289" s="43">
        <v>5</v>
      </c>
      <c r="E289" s="64">
        <v>291.83550000000002</v>
      </c>
      <c r="F289" s="64">
        <f t="shared" si="154"/>
        <v>1459.1775000000002</v>
      </c>
      <c r="G289" s="64"/>
      <c r="H289" s="64"/>
      <c r="I289" s="64">
        <f>VLOOKUP($F$289,Tabisr,1)</f>
        <v>368.11</v>
      </c>
      <c r="J289" s="65">
        <f t="shared" si="141"/>
        <v>1091.0675000000001</v>
      </c>
      <c r="K289" s="94">
        <f>VLOOKUP($F$289,Tabisr,4)</f>
        <v>6.4000000000000001E-2</v>
      </c>
      <c r="L289" s="64">
        <f t="shared" si="157"/>
        <v>69.828320000000005</v>
      </c>
      <c r="M289" s="64">
        <f>VLOOKUP($F$289,Tabisr,3)</f>
        <v>7.05</v>
      </c>
      <c r="N289" s="73">
        <v>0</v>
      </c>
      <c r="O289" s="64">
        <v>0</v>
      </c>
      <c r="P289" s="64">
        <v>0</v>
      </c>
      <c r="Q289" s="64">
        <v>0</v>
      </c>
      <c r="R289" s="64">
        <v>0</v>
      </c>
      <c r="S289" s="64">
        <v>0</v>
      </c>
      <c r="T289" s="49">
        <f t="shared" si="145"/>
        <v>1459.1775000000002</v>
      </c>
      <c r="U289" s="65">
        <f t="shared" si="146"/>
        <v>1459.1775000000002</v>
      </c>
    </row>
    <row r="290" spans="1:21" ht="42.95" customHeight="1">
      <c r="A290" s="2">
        <v>150</v>
      </c>
      <c r="B290" s="4" t="s">
        <v>265</v>
      </c>
      <c r="C290" s="74" t="s">
        <v>263</v>
      </c>
      <c r="D290" s="43">
        <v>5</v>
      </c>
      <c r="E290" s="64">
        <v>291.83550000000002</v>
      </c>
      <c r="F290" s="64">
        <f t="shared" si="154"/>
        <v>1459.1775000000002</v>
      </c>
      <c r="G290" s="64"/>
      <c r="H290" s="64"/>
      <c r="I290" s="64">
        <f>VLOOKUP($F$290,Tabisr,1)</f>
        <v>368.11</v>
      </c>
      <c r="J290" s="65">
        <f t="shared" si="141"/>
        <v>1091.0675000000001</v>
      </c>
      <c r="K290" s="94">
        <f>VLOOKUP($F$290,Tabisr,4)</f>
        <v>6.4000000000000001E-2</v>
      </c>
      <c r="L290" s="64">
        <f t="shared" si="157"/>
        <v>69.828320000000005</v>
      </c>
      <c r="M290" s="64">
        <f>VLOOKUP($F$290,Tabisr,3)</f>
        <v>7.05</v>
      </c>
      <c r="N290" s="73">
        <v>0</v>
      </c>
      <c r="O290" s="64">
        <v>0</v>
      </c>
      <c r="P290" s="64">
        <v>0</v>
      </c>
      <c r="Q290" s="64">
        <v>0</v>
      </c>
      <c r="R290" s="64">
        <v>0</v>
      </c>
      <c r="S290" s="64">
        <v>0</v>
      </c>
      <c r="T290" s="49">
        <f t="shared" si="145"/>
        <v>1459.1775000000002</v>
      </c>
      <c r="U290" s="65">
        <f t="shared" si="146"/>
        <v>1459.1775000000002</v>
      </c>
    </row>
    <row r="291" spans="1:21" ht="15.75">
      <c r="A291" s="2"/>
      <c r="B291" s="4" t="s">
        <v>79</v>
      </c>
      <c r="C291" s="74" t="s">
        <v>263</v>
      </c>
      <c r="D291" s="113"/>
      <c r="E291" s="64">
        <v>0</v>
      </c>
      <c r="F291" s="64"/>
      <c r="G291" s="64"/>
      <c r="H291" s="100"/>
      <c r="I291" s="64"/>
      <c r="J291" s="65"/>
      <c r="K291" s="94"/>
      <c r="L291" s="64"/>
      <c r="M291" s="64"/>
      <c r="N291" s="73"/>
      <c r="O291" s="64"/>
      <c r="P291" s="64">
        <v>0</v>
      </c>
      <c r="Q291" s="64">
        <v>0</v>
      </c>
      <c r="R291" s="64">
        <v>0</v>
      </c>
      <c r="S291" s="64">
        <v>0</v>
      </c>
      <c r="T291" s="49">
        <f t="shared" si="145"/>
        <v>0</v>
      </c>
      <c r="U291" s="65">
        <f t="shared" si="146"/>
        <v>0</v>
      </c>
    </row>
    <row r="292" spans="1:21" ht="42.95" customHeight="1">
      <c r="A292" s="2">
        <v>151</v>
      </c>
      <c r="B292" s="51" t="s">
        <v>266</v>
      </c>
      <c r="C292" s="137" t="s">
        <v>263</v>
      </c>
      <c r="D292" s="43">
        <v>5</v>
      </c>
      <c r="E292" s="64">
        <v>291.83550000000002</v>
      </c>
      <c r="F292" s="64">
        <f>D292*E292</f>
        <v>1459.1775000000002</v>
      </c>
      <c r="G292" s="64"/>
      <c r="H292" s="64"/>
      <c r="I292" s="64">
        <f>VLOOKUP($F$292,Tabisr,1)</f>
        <v>368.11</v>
      </c>
      <c r="J292" s="65">
        <f t="shared" ref="J292" si="158">+F292-I292</f>
        <v>1091.0675000000001</v>
      </c>
      <c r="K292" s="94">
        <f>VLOOKUP($F$292,Tabisr,4)</f>
        <v>6.4000000000000001E-2</v>
      </c>
      <c r="L292" s="64">
        <f t="shared" ref="L292" si="159">+J292*K292</f>
        <v>69.828320000000005</v>
      </c>
      <c r="M292" s="64">
        <f>VLOOKUP($F$292,Tabisr,3)</f>
        <v>7.05</v>
      </c>
      <c r="N292" s="73">
        <v>0</v>
      </c>
      <c r="O292" s="64">
        <v>0</v>
      </c>
      <c r="P292" s="64">
        <v>0</v>
      </c>
      <c r="Q292" s="64">
        <v>0</v>
      </c>
      <c r="R292" s="64">
        <v>0</v>
      </c>
      <c r="S292" s="64">
        <v>0</v>
      </c>
      <c r="T292" s="49">
        <f t="shared" si="145"/>
        <v>1459.1775000000002</v>
      </c>
      <c r="U292" s="65">
        <f t="shared" si="146"/>
        <v>1459.1775000000002</v>
      </c>
    </row>
    <row r="293" spans="1:21" ht="42.95" customHeight="1">
      <c r="A293" s="2">
        <v>152</v>
      </c>
      <c r="B293" s="4" t="s">
        <v>267</v>
      </c>
      <c r="C293" s="74" t="s">
        <v>268</v>
      </c>
      <c r="D293" s="43">
        <v>5</v>
      </c>
      <c r="E293" s="64">
        <v>291.83550000000002</v>
      </c>
      <c r="F293" s="64">
        <f>D293*E293</f>
        <v>1459.1775000000002</v>
      </c>
      <c r="G293" s="64"/>
      <c r="H293" s="64"/>
      <c r="I293" s="64">
        <f>VLOOKUP($F$293,Tabisr,1)</f>
        <v>368.11</v>
      </c>
      <c r="J293" s="65">
        <f t="shared" si="141"/>
        <v>1091.0675000000001</v>
      </c>
      <c r="K293" s="94">
        <f>VLOOKUP($F$293,Tabisr,4)</f>
        <v>6.4000000000000001E-2</v>
      </c>
      <c r="L293" s="64">
        <f t="shared" si="157"/>
        <v>69.828320000000005</v>
      </c>
      <c r="M293" s="64">
        <f>VLOOKUP($F$293,Tabisr,3)</f>
        <v>7.05</v>
      </c>
      <c r="N293" s="73">
        <v>0</v>
      </c>
      <c r="O293" s="64">
        <v>0</v>
      </c>
      <c r="P293" s="64">
        <v>0</v>
      </c>
      <c r="Q293" s="64">
        <v>0</v>
      </c>
      <c r="R293" s="64">
        <v>0</v>
      </c>
      <c r="S293" s="64">
        <v>0</v>
      </c>
      <c r="T293" s="49">
        <f t="shared" si="145"/>
        <v>1459.1775000000002</v>
      </c>
      <c r="U293" s="65">
        <f t="shared" si="146"/>
        <v>1459.1775000000002</v>
      </c>
    </row>
    <row r="294" spans="1:21" ht="42.95" customHeight="1">
      <c r="A294" s="2">
        <v>153</v>
      </c>
      <c r="B294" s="4" t="s">
        <v>269</v>
      </c>
      <c r="C294" s="74" t="s">
        <v>270</v>
      </c>
      <c r="D294" s="43">
        <v>5</v>
      </c>
      <c r="E294" s="64">
        <v>291.83550000000002</v>
      </c>
      <c r="F294" s="64">
        <f>D294*E294</f>
        <v>1459.1775000000002</v>
      </c>
      <c r="G294" s="64"/>
      <c r="H294" s="100"/>
      <c r="I294" s="64">
        <f>VLOOKUP($F$294,Tabisr,1)</f>
        <v>368.11</v>
      </c>
      <c r="J294" s="65">
        <f t="shared" si="141"/>
        <v>1091.0675000000001</v>
      </c>
      <c r="K294" s="94">
        <f>VLOOKUP($F$294,Tabisr,4)</f>
        <v>6.4000000000000001E-2</v>
      </c>
      <c r="L294" s="64">
        <f t="shared" si="157"/>
        <v>69.828320000000005</v>
      </c>
      <c r="M294" s="64">
        <f>VLOOKUP($F$294,Tabisr,3)</f>
        <v>7.05</v>
      </c>
      <c r="N294" s="73">
        <v>0</v>
      </c>
      <c r="O294" s="64">
        <v>0</v>
      </c>
      <c r="P294" s="64">
        <v>0</v>
      </c>
      <c r="Q294" s="64">
        <v>0</v>
      </c>
      <c r="R294" s="64">
        <v>0</v>
      </c>
      <c r="S294" s="64">
        <v>0</v>
      </c>
      <c r="T294" s="49">
        <f t="shared" si="145"/>
        <v>1459.1775000000002</v>
      </c>
      <c r="U294" s="65">
        <f t="shared" si="146"/>
        <v>1459.1775000000002</v>
      </c>
    </row>
    <row r="295" spans="1:21" ht="15.75">
      <c r="A295" s="2"/>
      <c r="B295" s="4" t="s">
        <v>79</v>
      </c>
      <c r="C295" s="74" t="s">
        <v>268</v>
      </c>
      <c r="D295" s="113"/>
      <c r="E295" s="64">
        <v>0</v>
      </c>
      <c r="F295" s="64"/>
      <c r="G295" s="64"/>
      <c r="H295" s="100"/>
      <c r="I295" s="64"/>
      <c r="J295" s="65"/>
      <c r="K295" s="94"/>
      <c r="L295" s="64"/>
      <c r="M295" s="64"/>
      <c r="N295" s="73"/>
      <c r="O295" s="64"/>
      <c r="P295" s="64">
        <v>0</v>
      </c>
      <c r="Q295" s="64">
        <v>0</v>
      </c>
      <c r="R295" s="64">
        <v>0</v>
      </c>
      <c r="S295" s="64">
        <v>0</v>
      </c>
      <c r="T295" s="49">
        <f t="shared" si="145"/>
        <v>0</v>
      </c>
      <c r="U295" s="65">
        <f t="shared" si="146"/>
        <v>0</v>
      </c>
    </row>
    <row r="296" spans="1:21" ht="42.95" customHeight="1">
      <c r="A296" s="2">
        <v>154</v>
      </c>
      <c r="B296" s="4" t="s">
        <v>271</v>
      </c>
      <c r="C296" s="74" t="s">
        <v>272</v>
      </c>
      <c r="D296" s="43">
        <v>5</v>
      </c>
      <c r="E296" s="64">
        <v>312.63900000000001</v>
      </c>
      <c r="F296" s="64">
        <f>D296*E296</f>
        <v>1563.1950000000002</v>
      </c>
      <c r="G296" s="64"/>
      <c r="H296" s="100"/>
      <c r="I296" s="64">
        <f>VLOOKUP($F$296,Tabisr,1)</f>
        <v>368.11</v>
      </c>
      <c r="J296" s="65">
        <f t="shared" si="141"/>
        <v>1195.085</v>
      </c>
      <c r="K296" s="94">
        <f>VLOOKUP($F$296,Tabisr,4)</f>
        <v>6.4000000000000001E-2</v>
      </c>
      <c r="L296" s="64">
        <f t="shared" si="157"/>
        <v>76.485439999999997</v>
      </c>
      <c r="M296" s="64">
        <f>VLOOKUP($F$296,Tabisr,3)</f>
        <v>7.05</v>
      </c>
      <c r="N296" s="73">
        <v>0</v>
      </c>
      <c r="O296" s="64">
        <v>0</v>
      </c>
      <c r="P296" s="64">
        <v>0</v>
      </c>
      <c r="Q296" s="64">
        <v>0</v>
      </c>
      <c r="R296" s="64">
        <v>0</v>
      </c>
      <c r="S296" s="64">
        <v>0</v>
      </c>
      <c r="T296" s="49">
        <f t="shared" si="145"/>
        <v>1563.1950000000002</v>
      </c>
      <c r="U296" s="65">
        <f t="shared" si="146"/>
        <v>1563.1950000000002</v>
      </c>
    </row>
    <row r="297" spans="1:21" ht="42.95" customHeight="1">
      <c r="A297" s="2">
        <v>155</v>
      </c>
      <c r="B297" s="4" t="s">
        <v>273</v>
      </c>
      <c r="C297" s="74" t="s">
        <v>272</v>
      </c>
      <c r="D297" s="43">
        <v>5</v>
      </c>
      <c r="E297" s="64">
        <v>291.83550000000002</v>
      </c>
      <c r="F297" s="64">
        <f>D297*E297</f>
        <v>1459.1775000000002</v>
      </c>
      <c r="G297" s="64"/>
      <c r="H297" s="100"/>
      <c r="I297" s="64">
        <f>VLOOKUP($F$297,Tabisr,1)</f>
        <v>368.11</v>
      </c>
      <c r="J297" s="65">
        <f t="shared" si="141"/>
        <v>1091.0675000000001</v>
      </c>
      <c r="K297" s="94">
        <f>VLOOKUP($F$297,Tabisr,4)</f>
        <v>6.4000000000000001E-2</v>
      </c>
      <c r="L297" s="64">
        <f t="shared" si="157"/>
        <v>69.828320000000005</v>
      </c>
      <c r="M297" s="64">
        <f>VLOOKUP($F$297,Tabisr,3)</f>
        <v>7.05</v>
      </c>
      <c r="N297" s="73">
        <v>0</v>
      </c>
      <c r="O297" s="64">
        <v>0</v>
      </c>
      <c r="P297" s="64">
        <v>0</v>
      </c>
      <c r="Q297" s="64">
        <v>0</v>
      </c>
      <c r="R297" s="64">
        <v>0</v>
      </c>
      <c r="S297" s="64">
        <v>0</v>
      </c>
      <c r="T297" s="49">
        <f t="shared" si="145"/>
        <v>1459.1775000000002</v>
      </c>
      <c r="U297" s="65">
        <f t="shared" si="146"/>
        <v>1459.1775000000002</v>
      </c>
    </row>
    <row r="298" spans="1:21" ht="42.95" customHeight="1">
      <c r="A298" s="2">
        <v>157</v>
      </c>
      <c r="B298" s="4" t="s">
        <v>274</v>
      </c>
      <c r="C298" s="74" t="s">
        <v>272</v>
      </c>
      <c r="D298" s="43">
        <v>5</v>
      </c>
      <c r="E298" s="64">
        <v>291.83550000000002</v>
      </c>
      <c r="F298" s="64">
        <f>D298*E298</f>
        <v>1459.1775000000002</v>
      </c>
      <c r="G298" s="64"/>
      <c r="H298" s="64"/>
      <c r="I298" s="64">
        <f>VLOOKUP($F$298,Tabisr,1)</f>
        <v>368.11</v>
      </c>
      <c r="J298" s="65">
        <f t="shared" si="141"/>
        <v>1091.0675000000001</v>
      </c>
      <c r="K298" s="94">
        <f>VLOOKUP($F$298,Tabisr,4)</f>
        <v>6.4000000000000001E-2</v>
      </c>
      <c r="L298" s="64">
        <f t="shared" si="157"/>
        <v>69.828320000000005</v>
      </c>
      <c r="M298" s="64">
        <f>VLOOKUP($F$298,Tabisr,3)</f>
        <v>7.05</v>
      </c>
      <c r="N298" s="73">
        <v>0</v>
      </c>
      <c r="O298" s="64">
        <v>0</v>
      </c>
      <c r="P298" s="64">
        <v>0</v>
      </c>
      <c r="Q298" s="64">
        <v>0</v>
      </c>
      <c r="R298" s="64">
        <v>0</v>
      </c>
      <c r="S298" s="64">
        <v>0</v>
      </c>
      <c r="T298" s="49">
        <f t="shared" si="145"/>
        <v>1459.1775000000002</v>
      </c>
      <c r="U298" s="65">
        <f t="shared" si="146"/>
        <v>1459.1775000000002</v>
      </c>
    </row>
    <row r="299" spans="1:21" ht="42.95" customHeight="1">
      <c r="A299" s="2">
        <v>315</v>
      </c>
      <c r="B299" s="4" t="s">
        <v>275</v>
      </c>
      <c r="C299" s="74" t="s">
        <v>272</v>
      </c>
      <c r="D299" s="43">
        <v>5</v>
      </c>
      <c r="E299" s="64">
        <v>291.83999999999997</v>
      </c>
      <c r="F299" s="64">
        <f>D299*E299</f>
        <v>1459.1999999999998</v>
      </c>
      <c r="G299" s="64"/>
      <c r="H299" s="100"/>
      <c r="I299" s="64"/>
      <c r="J299" s="65"/>
      <c r="K299" s="94"/>
      <c r="L299" s="64"/>
      <c r="M299" s="64"/>
      <c r="N299" s="73"/>
      <c r="O299" s="64"/>
      <c r="P299" s="64">
        <v>0</v>
      </c>
      <c r="Q299" s="64">
        <v>0</v>
      </c>
      <c r="R299" s="64">
        <v>0</v>
      </c>
      <c r="S299" s="64">
        <v>0</v>
      </c>
      <c r="T299" s="49">
        <f t="shared" si="145"/>
        <v>1459.1999999999998</v>
      </c>
      <c r="U299" s="65">
        <f t="shared" si="146"/>
        <v>1459.1999999999998</v>
      </c>
    </row>
    <row r="300" spans="1:21" ht="15.75">
      <c r="A300" s="2"/>
      <c r="B300" s="4" t="s">
        <v>79</v>
      </c>
      <c r="C300" s="74" t="s">
        <v>249</v>
      </c>
      <c r="D300" s="113"/>
      <c r="E300" s="64">
        <v>0</v>
      </c>
      <c r="F300" s="64"/>
      <c r="G300" s="64"/>
      <c r="H300" s="100"/>
      <c r="I300" s="64"/>
      <c r="J300" s="65"/>
      <c r="K300" s="94"/>
      <c r="L300" s="64"/>
      <c r="M300" s="64"/>
      <c r="N300" s="73"/>
      <c r="O300" s="64"/>
      <c r="P300" s="64">
        <v>0</v>
      </c>
      <c r="Q300" s="64">
        <v>0</v>
      </c>
      <c r="R300" s="64">
        <v>0</v>
      </c>
      <c r="S300" s="64">
        <v>0</v>
      </c>
      <c r="T300" s="49">
        <f t="shared" si="145"/>
        <v>0</v>
      </c>
      <c r="U300" s="65">
        <f t="shared" si="146"/>
        <v>0</v>
      </c>
    </row>
    <row r="301" spans="1:21" ht="42.95" customHeight="1">
      <c r="A301" s="2">
        <v>158</v>
      </c>
      <c r="B301" s="4" t="s">
        <v>276</v>
      </c>
      <c r="C301" s="74" t="s">
        <v>237</v>
      </c>
      <c r="D301" s="43">
        <v>5</v>
      </c>
      <c r="E301" s="64">
        <v>291.83550000000002</v>
      </c>
      <c r="F301" s="64">
        <f>D301*E301</f>
        <v>1459.1775000000002</v>
      </c>
      <c r="G301" s="48"/>
      <c r="H301" s="64"/>
      <c r="I301" s="64">
        <f>VLOOKUP($F$301,Tabisr,1)</f>
        <v>368.11</v>
      </c>
      <c r="J301" s="65">
        <f>+F301-I301</f>
        <v>1091.0675000000001</v>
      </c>
      <c r="K301" s="94">
        <f>VLOOKUP($F$301,Tabisr,4)</f>
        <v>6.4000000000000001E-2</v>
      </c>
      <c r="L301" s="64">
        <f>+J301*K301</f>
        <v>69.828320000000005</v>
      </c>
      <c r="M301" s="64">
        <f>VLOOKUP($F$301,Tabisr,3)</f>
        <v>7.05</v>
      </c>
      <c r="N301" s="73">
        <v>0</v>
      </c>
      <c r="O301" s="64">
        <v>0</v>
      </c>
      <c r="P301" s="48">
        <v>0</v>
      </c>
      <c r="Q301" s="48">
        <v>0</v>
      </c>
      <c r="R301" s="48">
        <v>0</v>
      </c>
      <c r="S301" s="48">
        <v>0</v>
      </c>
      <c r="T301" s="49">
        <f t="shared" si="145"/>
        <v>1459.1775000000002</v>
      </c>
      <c r="U301" s="65">
        <f t="shared" si="146"/>
        <v>1459.1775000000002</v>
      </c>
    </row>
    <row r="302" spans="1:21" ht="42.95" customHeight="1">
      <c r="A302" s="2">
        <v>122</v>
      </c>
      <c r="B302" s="4" t="s">
        <v>277</v>
      </c>
      <c r="C302" s="74" t="s">
        <v>272</v>
      </c>
      <c r="D302" s="43">
        <v>5</v>
      </c>
      <c r="E302" s="64">
        <v>303.09399999999999</v>
      </c>
      <c r="F302" s="64">
        <f>D302*E302</f>
        <v>1515.47</v>
      </c>
      <c r="G302" s="48"/>
      <c r="H302" s="64"/>
      <c r="I302" s="64">
        <f>VLOOKUP($F$302,Tabisr,1)</f>
        <v>368.11</v>
      </c>
      <c r="J302" s="65">
        <f>+F302-I302</f>
        <v>1147.3600000000001</v>
      </c>
      <c r="K302" s="94">
        <f>VLOOKUP($F$302,Tabisr,4)</f>
        <v>6.4000000000000001E-2</v>
      </c>
      <c r="L302" s="64">
        <f>+J302*K302</f>
        <v>73.43104000000001</v>
      </c>
      <c r="M302" s="64">
        <f>VLOOKUP($F$302,Tabisr,3)</f>
        <v>7.05</v>
      </c>
      <c r="N302" s="73">
        <v>0</v>
      </c>
      <c r="O302" s="64">
        <v>0</v>
      </c>
      <c r="P302" s="64">
        <v>0</v>
      </c>
      <c r="Q302" s="64">
        <v>0</v>
      </c>
      <c r="R302" s="64">
        <v>0</v>
      </c>
      <c r="S302" s="64">
        <v>0</v>
      </c>
      <c r="T302" s="49">
        <f t="shared" si="145"/>
        <v>1515.47</v>
      </c>
      <c r="U302" s="65">
        <f t="shared" si="146"/>
        <v>1515.47</v>
      </c>
    </row>
    <row r="303" spans="1:21" ht="12.75">
      <c r="A303" s="52"/>
      <c r="B303" s="78"/>
      <c r="C303" s="141"/>
      <c r="D303" s="142"/>
      <c r="E303" s="142"/>
      <c r="F303" s="143">
        <f>+SUM(F260:F302)</f>
        <v>54399.772499999977</v>
      </c>
      <c r="G303" s="143">
        <f>+SUM(G260:G302)</f>
        <v>0</v>
      </c>
      <c r="H303" s="143">
        <f>+SUM(H260:H302)</f>
        <v>0</v>
      </c>
      <c r="I303" s="143"/>
      <c r="J303" s="143"/>
      <c r="K303" s="143"/>
      <c r="L303" s="143"/>
      <c r="M303" s="143"/>
      <c r="N303" s="147">
        <f t="shared" ref="N303:U303" si="160">+SUM(N260:N302)</f>
        <v>0</v>
      </c>
      <c r="O303" s="143">
        <f t="shared" si="160"/>
        <v>0</v>
      </c>
      <c r="P303" s="143">
        <f t="shared" si="160"/>
        <v>0</v>
      </c>
      <c r="Q303" s="143">
        <f t="shared" si="160"/>
        <v>0</v>
      </c>
      <c r="R303" s="143">
        <f t="shared" si="160"/>
        <v>0</v>
      </c>
      <c r="S303" s="143">
        <f t="shared" si="160"/>
        <v>0</v>
      </c>
      <c r="T303" s="143">
        <f t="shared" si="160"/>
        <v>54399.772499999977</v>
      </c>
      <c r="U303" s="143">
        <f t="shared" si="160"/>
        <v>54399.772499999977</v>
      </c>
    </row>
    <row r="304" spans="1:21">
      <c r="A304" s="52"/>
      <c r="B304" s="53"/>
      <c r="C304" s="54"/>
      <c r="D304" s="52"/>
      <c r="E304" s="52"/>
      <c r="F304" s="59"/>
      <c r="G304" s="59"/>
      <c r="H304" s="59"/>
      <c r="I304" s="59"/>
      <c r="J304" s="59"/>
      <c r="K304" s="59"/>
      <c r="L304" s="59"/>
      <c r="M304" s="59"/>
      <c r="N304" s="92"/>
      <c r="O304" s="59"/>
      <c r="P304" s="59"/>
      <c r="Q304" s="59"/>
      <c r="R304" s="59"/>
      <c r="S304" s="59"/>
      <c r="T304" s="59"/>
      <c r="U304" s="59"/>
    </row>
    <row r="305" spans="1:21">
      <c r="A305" s="52"/>
      <c r="B305" s="53"/>
      <c r="C305" s="54"/>
      <c r="D305" s="52"/>
      <c r="E305" s="52"/>
      <c r="F305" s="59"/>
      <c r="G305" s="59"/>
      <c r="H305" s="59"/>
      <c r="I305" s="59"/>
      <c r="J305" s="59"/>
      <c r="K305" s="59"/>
      <c r="L305" s="59"/>
      <c r="M305" s="59"/>
      <c r="N305" s="92"/>
      <c r="O305" s="59"/>
      <c r="P305" s="59"/>
      <c r="Q305" s="59"/>
      <c r="R305" s="59"/>
      <c r="S305" s="59"/>
      <c r="T305" s="59"/>
      <c r="U305" s="59"/>
    </row>
    <row r="306" spans="1:21" ht="12.75">
      <c r="A306" s="211" t="s">
        <v>278</v>
      </c>
      <c r="B306" s="212"/>
      <c r="C306" s="212"/>
      <c r="D306" s="212"/>
      <c r="E306" s="212"/>
      <c r="F306" s="212"/>
      <c r="G306" s="212"/>
      <c r="H306" s="212"/>
      <c r="I306" s="212"/>
      <c r="J306" s="212"/>
      <c r="K306" s="212"/>
      <c r="L306" s="212"/>
      <c r="M306" s="212"/>
      <c r="N306" s="212"/>
      <c r="O306" s="212"/>
      <c r="P306" s="212"/>
      <c r="Q306" s="212"/>
      <c r="R306" s="212"/>
      <c r="S306" s="212"/>
      <c r="T306" s="212"/>
      <c r="U306" s="212"/>
    </row>
    <row r="307" spans="1:21" ht="25.5">
      <c r="A307" s="60" t="s">
        <v>4</v>
      </c>
      <c r="B307" s="61" t="s">
        <v>5</v>
      </c>
      <c r="C307" s="60" t="s">
        <v>6</v>
      </c>
      <c r="D307" s="60" t="s">
        <v>8</v>
      </c>
      <c r="E307" s="60" t="s">
        <v>9</v>
      </c>
      <c r="F307" s="60" t="s">
        <v>10</v>
      </c>
      <c r="G307" s="60" t="s">
        <v>11</v>
      </c>
      <c r="H307" s="60" t="s">
        <v>12</v>
      </c>
      <c r="I307" s="93" t="s">
        <v>13</v>
      </c>
      <c r="J307" s="93" t="s">
        <v>14</v>
      </c>
      <c r="K307" s="93" t="s">
        <v>15</v>
      </c>
      <c r="L307" s="93" t="s">
        <v>16</v>
      </c>
      <c r="M307" s="60" t="s">
        <v>17</v>
      </c>
      <c r="N307" s="60" t="s">
        <v>18</v>
      </c>
      <c r="O307" s="60" t="s">
        <v>19</v>
      </c>
      <c r="P307" s="60" t="s">
        <v>20</v>
      </c>
      <c r="Q307" s="60" t="s">
        <v>21</v>
      </c>
      <c r="R307" s="60" t="s">
        <v>22</v>
      </c>
      <c r="S307" s="60" t="s">
        <v>23</v>
      </c>
      <c r="T307" s="60" t="s">
        <v>24</v>
      </c>
      <c r="U307" s="60" t="s">
        <v>25</v>
      </c>
    </row>
    <row r="308" spans="1:21" ht="41.1" customHeight="1">
      <c r="A308" s="122">
        <v>159</v>
      </c>
      <c r="B308" s="4" t="s">
        <v>279</v>
      </c>
      <c r="C308" s="74" t="s">
        <v>280</v>
      </c>
      <c r="D308" s="43">
        <v>5</v>
      </c>
      <c r="E308" s="64">
        <v>359.09899999999999</v>
      </c>
      <c r="F308" s="64">
        <f>D308*E308</f>
        <v>1795.4949999999999</v>
      </c>
      <c r="G308" s="64"/>
      <c r="H308" s="64"/>
      <c r="I308" s="64">
        <f>VLOOKUP($F$308,Tabisr,1)</f>
        <v>368.11</v>
      </c>
      <c r="J308" s="65">
        <f>+F308-I308</f>
        <v>1427.3849999999998</v>
      </c>
      <c r="K308" s="94">
        <f>VLOOKUP($F$308,Tabisr,4)</f>
        <v>6.4000000000000001E-2</v>
      </c>
      <c r="L308" s="64">
        <f>+J308*K308</f>
        <v>91.352639999999994</v>
      </c>
      <c r="M308" s="64">
        <f>VLOOKUP($F$308,Tabisr,3)</f>
        <v>7.05</v>
      </c>
      <c r="N308" s="98">
        <v>0</v>
      </c>
      <c r="O308" s="64">
        <v>0</v>
      </c>
      <c r="P308" s="64">
        <v>0</v>
      </c>
      <c r="Q308" s="64">
        <v>0</v>
      </c>
      <c r="R308" s="64">
        <v>0</v>
      </c>
      <c r="S308" s="64">
        <v>0</v>
      </c>
      <c r="T308" s="49">
        <f>F308+G308+H308-N308+O308-P308-Q308-R308-S308</f>
        <v>1795.4949999999999</v>
      </c>
      <c r="U308" s="65">
        <f>T308-G308</f>
        <v>1795.4949999999999</v>
      </c>
    </row>
    <row r="309" spans="1:21" ht="12.75">
      <c r="A309" s="144"/>
      <c r="B309" s="53"/>
      <c r="C309" s="54"/>
      <c r="D309" s="52"/>
      <c r="E309" s="52"/>
      <c r="F309" s="58">
        <f>SUM(F308:F308)</f>
        <v>1795.4949999999999</v>
      </c>
      <c r="G309" s="58">
        <f>SUM(G308:G308)</f>
        <v>0</v>
      </c>
      <c r="H309" s="58">
        <f>+H308</f>
        <v>0</v>
      </c>
      <c r="I309" s="58"/>
      <c r="J309" s="58"/>
      <c r="K309" s="58"/>
      <c r="L309" s="58"/>
      <c r="M309" s="58"/>
      <c r="N309" s="91">
        <f t="shared" ref="N309:U309" si="161">SUM(N308:N308)</f>
        <v>0</v>
      </c>
      <c r="O309" s="58">
        <f t="shared" si="161"/>
        <v>0</v>
      </c>
      <c r="P309" s="58">
        <f t="shared" si="161"/>
        <v>0</v>
      </c>
      <c r="Q309" s="58">
        <f t="shared" si="161"/>
        <v>0</v>
      </c>
      <c r="R309" s="58">
        <f t="shared" si="161"/>
        <v>0</v>
      </c>
      <c r="S309" s="58">
        <f t="shared" si="161"/>
        <v>0</v>
      </c>
      <c r="T309" s="58">
        <f t="shared" si="161"/>
        <v>1795.4949999999999</v>
      </c>
      <c r="U309" s="58">
        <f t="shared" si="161"/>
        <v>1795.4949999999999</v>
      </c>
    </row>
    <row r="310" spans="1:21">
      <c r="A310" s="144"/>
      <c r="B310" s="53"/>
      <c r="C310" s="54"/>
      <c r="D310" s="52"/>
      <c r="E310" s="52"/>
      <c r="F310" s="59"/>
      <c r="G310" s="59"/>
      <c r="H310" s="59"/>
      <c r="I310" s="59"/>
      <c r="J310" s="59"/>
      <c r="K310" s="59"/>
      <c r="L310" s="59"/>
      <c r="M310" s="59"/>
      <c r="N310" s="92"/>
      <c r="O310" s="59"/>
      <c r="P310" s="59"/>
      <c r="Q310" s="59"/>
      <c r="R310" s="59"/>
      <c r="S310" s="59"/>
      <c r="T310" s="59"/>
      <c r="U310" s="59"/>
    </row>
    <row r="311" spans="1:21">
      <c r="A311" s="144"/>
      <c r="B311" s="53"/>
      <c r="C311" s="54"/>
      <c r="D311" s="52"/>
      <c r="E311" s="52"/>
      <c r="F311" s="59"/>
      <c r="G311" s="59"/>
      <c r="H311" s="59"/>
      <c r="I311" s="59"/>
      <c r="J311" s="59"/>
      <c r="K311" s="59"/>
      <c r="L311" s="59"/>
      <c r="M311" s="59"/>
      <c r="N311" s="92"/>
      <c r="O311" s="59"/>
      <c r="P311" s="59"/>
      <c r="Q311" s="59"/>
      <c r="R311" s="59"/>
      <c r="S311" s="59"/>
      <c r="T311" s="59"/>
      <c r="U311" s="59"/>
    </row>
    <row r="312" spans="1:21" ht="12.75">
      <c r="A312" s="206" t="s">
        <v>281</v>
      </c>
      <c r="B312" s="207"/>
      <c r="C312" s="207"/>
      <c r="D312" s="207"/>
      <c r="E312" s="207"/>
      <c r="F312" s="207"/>
      <c r="G312" s="207"/>
      <c r="H312" s="207"/>
      <c r="I312" s="207"/>
      <c r="J312" s="207"/>
      <c r="K312" s="207"/>
      <c r="L312" s="207"/>
      <c r="M312" s="207"/>
      <c r="N312" s="207"/>
      <c r="O312" s="207"/>
      <c r="P312" s="207"/>
      <c r="Q312" s="207"/>
      <c r="R312" s="207"/>
      <c r="S312" s="207"/>
      <c r="T312" s="207"/>
      <c r="U312" s="207"/>
    </row>
    <row r="313" spans="1:21" ht="25.5">
      <c r="A313" s="60" t="s">
        <v>4</v>
      </c>
      <c r="B313" s="61" t="s">
        <v>5</v>
      </c>
      <c r="C313" s="60" t="s">
        <v>6</v>
      </c>
      <c r="D313" s="60" t="s">
        <v>8</v>
      </c>
      <c r="E313" s="60" t="s">
        <v>9</v>
      </c>
      <c r="F313" s="60" t="s">
        <v>10</v>
      </c>
      <c r="G313" s="60" t="s">
        <v>11</v>
      </c>
      <c r="H313" s="60" t="s">
        <v>12</v>
      </c>
      <c r="I313" s="93" t="s">
        <v>13</v>
      </c>
      <c r="J313" s="93" t="s">
        <v>14</v>
      </c>
      <c r="K313" s="93" t="s">
        <v>15</v>
      </c>
      <c r="L313" s="93" t="s">
        <v>16</v>
      </c>
      <c r="M313" s="60" t="s">
        <v>17</v>
      </c>
      <c r="N313" s="60" t="s">
        <v>18</v>
      </c>
      <c r="O313" s="60" t="s">
        <v>19</v>
      </c>
      <c r="P313" s="60" t="s">
        <v>20</v>
      </c>
      <c r="Q313" s="60" t="s">
        <v>21</v>
      </c>
      <c r="R313" s="60" t="s">
        <v>22</v>
      </c>
      <c r="S313" s="60" t="s">
        <v>23</v>
      </c>
      <c r="T313" s="60" t="s">
        <v>24</v>
      </c>
      <c r="U313" s="60" t="s">
        <v>25</v>
      </c>
    </row>
    <row r="314" spans="1:21" ht="42.95" customHeight="1">
      <c r="A314" s="40">
        <v>161</v>
      </c>
      <c r="B314" s="41" t="s">
        <v>282</v>
      </c>
      <c r="C314" s="77" t="s">
        <v>281</v>
      </c>
      <c r="D314" s="43">
        <v>5</v>
      </c>
      <c r="E314" s="71">
        <v>760.52949999999998</v>
      </c>
      <c r="F314" s="71">
        <f>D314*E314</f>
        <v>3802.6475</v>
      </c>
      <c r="G314" s="71"/>
      <c r="H314" s="71"/>
      <c r="I314" s="71">
        <f>VLOOKUP($F$314,Tabisr,1)</f>
        <v>3124.36</v>
      </c>
      <c r="J314" s="96">
        <f>+F314-I314</f>
        <v>678.28749999999991</v>
      </c>
      <c r="K314" s="97">
        <f>VLOOKUP($F$314,Tabisr,4)</f>
        <v>0.10879999999999999</v>
      </c>
      <c r="L314" s="71">
        <f>+J314*K314</f>
        <v>73.797679999999986</v>
      </c>
      <c r="M314" s="71">
        <f>VLOOKUP($F$314,Tabisr,3)</f>
        <v>183.45</v>
      </c>
      <c r="N314" s="98">
        <v>0</v>
      </c>
      <c r="O314" s="71">
        <v>0</v>
      </c>
      <c r="P314" s="71">
        <v>0</v>
      </c>
      <c r="Q314" s="71">
        <v>0</v>
      </c>
      <c r="R314" s="71">
        <v>0</v>
      </c>
      <c r="S314" s="71">
        <v>0</v>
      </c>
      <c r="T314" s="45">
        <f>F314+G314+H314-N314+O314-P314-Q314-R314-S314</f>
        <v>3802.6475</v>
      </c>
      <c r="U314" s="96">
        <f>T314-G314</f>
        <v>3802.6475</v>
      </c>
    </row>
    <row r="315" spans="1:21" ht="42.95" customHeight="1">
      <c r="A315" s="40">
        <v>77</v>
      </c>
      <c r="B315" s="41" t="s">
        <v>283</v>
      </c>
      <c r="C315" s="77" t="s">
        <v>284</v>
      </c>
      <c r="D315" s="43">
        <v>5</v>
      </c>
      <c r="E315" s="71">
        <v>304.19799999999998</v>
      </c>
      <c r="F315" s="71">
        <f>D315*E315</f>
        <v>1520.9899999999998</v>
      </c>
      <c r="G315" s="71"/>
      <c r="H315" s="102"/>
      <c r="I315" s="71">
        <f>VLOOKUP($F$315,Tabisr,1)</f>
        <v>368.11</v>
      </c>
      <c r="J315" s="96">
        <f>+F315-I315</f>
        <v>1152.8799999999997</v>
      </c>
      <c r="K315" s="97">
        <f>VLOOKUP($F$315,Tabisr,4)</f>
        <v>6.4000000000000001E-2</v>
      </c>
      <c r="L315" s="71">
        <f>+J315*K315</f>
        <v>73.78431999999998</v>
      </c>
      <c r="M315" s="71">
        <f>VLOOKUP($F$315,Tabisr,3)</f>
        <v>7.05</v>
      </c>
      <c r="N315" s="98">
        <v>0</v>
      </c>
      <c r="O315" s="71">
        <v>0</v>
      </c>
      <c r="P315" s="71">
        <v>0</v>
      </c>
      <c r="Q315" s="71">
        <v>0</v>
      </c>
      <c r="R315" s="71">
        <v>0</v>
      </c>
      <c r="S315" s="71">
        <v>0</v>
      </c>
      <c r="T315" s="45">
        <f t="shared" ref="T315:T316" si="162">F315+G315+H315-N315+O315-P315-Q315-R315-S315</f>
        <v>1520.9899999999998</v>
      </c>
      <c r="U315" s="96">
        <f t="shared" ref="U315:U316" si="163">T315-G315</f>
        <v>1520.9899999999998</v>
      </c>
    </row>
    <row r="316" spans="1:21" ht="59.25" customHeight="1">
      <c r="A316" s="2">
        <v>162</v>
      </c>
      <c r="B316" s="4" t="s">
        <v>285</v>
      </c>
      <c r="C316" s="74" t="s">
        <v>286</v>
      </c>
      <c r="D316" s="43">
        <v>5</v>
      </c>
      <c r="E316" s="64">
        <v>387.596</v>
      </c>
      <c r="F316" s="64">
        <f>D316*E316</f>
        <v>1937.98</v>
      </c>
      <c r="G316" s="64"/>
      <c r="H316" s="64"/>
      <c r="I316" s="64">
        <f>VLOOKUP($F$316,Tabisr,1)</f>
        <v>368.11</v>
      </c>
      <c r="J316" s="65">
        <f>+F316-I316</f>
        <v>1569.87</v>
      </c>
      <c r="K316" s="94">
        <f>VLOOKUP($F$316,Tabisr,4)</f>
        <v>6.4000000000000001E-2</v>
      </c>
      <c r="L316" s="64">
        <f>+J316*K316</f>
        <v>100.47167999999999</v>
      </c>
      <c r="M316" s="64">
        <f>VLOOKUP($F$316,Tabisr,3)</f>
        <v>7.05</v>
      </c>
      <c r="N316" s="73">
        <v>0</v>
      </c>
      <c r="O316" s="64">
        <v>0</v>
      </c>
      <c r="P316" s="64">
        <v>0</v>
      </c>
      <c r="Q316" s="64">
        <v>0</v>
      </c>
      <c r="R316" s="64">
        <v>0</v>
      </c>
      <c r="S316" s="64">
        <v>0</v>
      </c>
      <c r="T316" s="49">
        <f t="shared" si="162"/>
        <v>1937.98</v>
      </c>
      <c r="U316" s="65">
        <f t="shared" si="163"/>
        <v>1937.98</v>
      </c>
    </row>
    <row r="317" spans="1:21">
      <c r="A317" s="52"/>
      <c r="B317" s="53"/>
      <c r="C317" s="54"/>
      <c r="D317" s="56"/>
      <c r="E317" s="57"/>
      <c r="F317" s="59">
        <f t="shared" ref="F317:U317" si="164">+SUM(F314:F316)</f>
        <v>7261.6175000000003</v>
      </c>
      <c r="G317" s="59">
        <f t="shared" si="164"/>
        <v>0</v>
      </c>
      <c r="H317" s="59">
        <f t="shared" si="164"/>
        <v>0</v>
      </c>
      <c r="I317" s="59"/>
      <c r="J317" s="59"/>
      <c r="K317" s="59"/>
      <c r="L317" s="59"/>
      <c r="M317" s="59"/>
      <c r="N317" s="92">
        <f t="shared" si="164"/>
        <v>0</v>
      </c>
      <c r="O317" s="59">
        <f t="shared" si="164"/>
        <v>0</v>
      </c>
      <c r="P317" s="59">
        <f t="shared" si="164"/>
        <v>0</v>
      </c>
      <c r="Q317" s="59">
        <f t="shared" si="164"/>
        <v>0</v>
      </c>
      <c r="R317" s="59">
        <f t="shared" si="164"/>
        <v>0</v>
      </c>
      <c r="S317" s="59">
        <f t="shared" si="164"/>
        <v>0</v>
      </c>
      <c r="T317" s="59">
        <f t="shared" si="164"/>
        <v>7261.6175000000003</v>
      </c>
      <c r="U317" s="59">
        <f t="shared" si="164"/>
        <v>7261.6175000000003</v>
      </c>
    </row>
    <row r="318" spans="1:21">
      <c r="A318" s="52"/>
      <c r="B318" s="53"/>
      <c r="C318" s="54"/>
      <c r="D318" s="56"/>
      <c r="E318" s="57"/>
      <c r="F318" s="59"/>
      <c r="G318" s="59"/>
      <c r="H318" s="59"/>
      <c r="I318" s="59"/>
      <c r="J318" s="59"/>
      <c r="K318" s="59"/>
      <c r="L318" s="59"/>
      <c r="M318" s="59"/>
      <c r="N318" s="92"/>
      <c r="O318" s="59"/>
      <c r="P318" s="59"/>
      <c r="Q318" s="59"/>
      <c r="R318" s="59"/>
      <c r="S318" s="59"/>
      <c r="T318" s="59"/>
      <c r="U318" s="59"/>
    </row>
    <row r="319" spans="1:21">
      <c r="A319" s="52"/>
      <c r="B319" s="53"/>
      <c r="C319" s="54"/>
      <c r="D319" s="56"/>
      <c r="E319" s="57"/>
      <c r="F319" s="59"/>
      <c r="G319" s="59"/>
      <c r="H319" s="59"/>
      <c r="I319" s="59"/>
      <c r="J319" s="59"/>
      <c r="K319" s="59"/>
      <c r="L319" s="59"/>
      <c r="M319" s="59"/>
      <c r="N319" s="92"/>
      <c r="O319" s="59"/>
      <c r="P319" s="59"/>
      <c r="Q319" s="59"/>
      <c r="R319" s="59"/>
      <c r="S319" s="59"/>
      <c r="T319" s="59"/>
      <c r="U319" s="59"/>
    </row>
    <row r="320" spans="1:21" ht="12.75">
      <c r="A320" s="206" t="s">
        <v>287</v>
      </c>
      <c r="B320" s="207"/>
      <c r="C320" s="207"/>
      <c r="D320" s="207"/>
      <c r="E320" s="207"/>
      <c r="F320" s="207"/>
      <c r="G320" s="207"/>
      <c r="H320" s="207"/>
      <c r="I320" s="207"/>
      <c r="J320" s="207"/>
      <c r="K320" s="207"/>
      <c r="L320" s="207"/>
      <c r="M320" s="207"/>
      <c r="N320" s="207"/>
      <c r="O320" s="207"/>
      <c r="P320" s="207"/>
      <c r="Q320" s="207"/>
      <c r="R320" s="207"/>
      <c r="S320" s="207"/>
      <c r="T320" s="207"/>
      <c r="U320" s="207"/>
    </row>
    <row r="321" spans="1:21" ht="25.5">
      <c r="A321" s="60" t="s">
        <v>4</v>
      </c>
      <c r="B321" s="61" t="s">
        <v>5</v>
      </c>
      <c r="C321" s="60" t="s">
        <v>6</v>
      </c>
      <c r="D321" s="60" t="s">
        <v>8</v>
      </c>
      <c r="E321" s="60" t="s">
        <v>9</v>
      </c>
      <c r="F321" s="60" t="s">
        <v>10</v>
      </c>
      <c r="G321" s="60" t="s">
        <v>11</v>
      </c>
      <c r="H321" s="60" t="s">
        <v>12</v>
      </c>
      <c r="I321" s="93" t="s">
        <v>13</v>
      </c>
      <c r="J321" s="93" t="s">
        <v>14</v>
      </c>
      <c r="K321" s="93" t="s">
        <v>15</v>
      </c>
      <c r="L321" s="93" t="s">
        <v>16</v>
      </c>
      <c r="M321" s="60" t="s">
        <v>17</v>
      </c>
      <c r="N321" s="60" t="s">
        <v>18</v>
      </c>
      <c r="O321" s="60" t="s">
        <v>19</v>
      </c>
      <c r="P321" s="60" t="s">
        <v>20</v>
      </c>
      <c r="Q321" s="60" t="s">
        <v>21</v>
      </c>
      <c r="R321" s="60" t="s">
        <v>22</v>
      </c>
      <c r="S321" s="60" t="s">
        <v>23</v>
      </c>
      <c r="T321" s="60" t="s">
        <v>24</v>
      </c>
      <c r="U321" s="60" t="s">
        <v>25</v>
      </c>
    </row>
    <row r="322" spans="1:21" ht="45" customHeight="1">
      <c r="A322" s="2">
        <v>71</v>
      </c>
      <c r="B322" s="4" t="s">
        <v>288</v>
      </c>
      <c r="C322" s="74" t="s">
        <v>289</v>
      </c>
      <c r="D322" s="43">
        <v>5</v>
      </c>
      <c r="E322" s="64">
        <v>760.52949999999998</v>
      </c>
      <c r="F322" s="64">
        <f>D322*E322</f>
        <v>3802.6475</v>
      </c>
      <c r="G322" s="64"/>
      <c r="H322" s="64"/>
      <c r="I322" s="64">
        <f>VLOOKUP($F$322,Tabisr,1)</f>
        <v>3124.36</v>
      </c>
      <c r="J322" s="65">
        <f t="shared" ref="J322:J329" si="165">+F322-I322</f>
        <v>678.28749999999991</v>
      </c>
      <c r="K322" s="94">
        <f>VLOOKUP($F$322,Tabisr,4)</f>
        <v>0.10879999999999999</v>
      </c>
      <c r="L322" s="64">
        <f t="shared" ref="L322:L329" si="166">+J322*K322</f>
        <v>73.797679999999986</v>
      </c>
      <c r="M322" s="64">
        <f>VLOOKUP($F$322,Tabisr,3)</f>
        <v>183.45</v>
      </c>
      <c r="N322" s="73">
        <v>0</v>
      </c>
      <c r="O322" s="64">
        <v>0</v>
      </c>
      <c r="P322" s="64">
        <v>0</v>
      </c>
      <c r="Q322" s="64">
        <v>0</v>
      </c>
      <c r="R322" s="64">
        <v>0</v>
      </c>
      <c r="S322" s="64">
        <v>0</v>
      </c>
      <c r="T322" s="49">
        <f t="shared" ref="T322" si="167">F322+G322+H322-N322+O322-P322-Q322-R322-S322</f>
        <v>3802.6475</v>
      </c>
      <c r="U322" s="65">
        <f t="shared" ref="U322" si="168">T322-G322</f>
        <v>3802.6475</v>
      </c>
    </row>
    <row r="323" spans="1:21" ht="25.5">
      <c r="A323" s="2"/>
      <c r="B323" s="4" t="s">
        <v>79</v>
      </c>
      <c r="C323" s="74" t="s">
        <v>290</v>
      </c>
      <c r="D323" s="43"/>
      <c r="E323" s="64">
        <v>0</v>
      </c>
      <c r="F323" s="64"/>
      <c r="G323" s="64"/>
      <c r="H323" s="100"/>
      <c r="I323" s="64"/>
      <c r="J323" s="65"/>
      <c r="K323" s="94"/>
      <c r="L323" s="64"/>
      <c r="M323" s="64"/>
      <c r="N323" s="98"/>
      <c r="O323" s="64">
        <v>0</v>
      </c>
      <c r="P323" s="64">
        <v>0</v>
      </c>
      <c r="Q323" s="64">
        <v>0</v>
      </c>
      <c r="R323" s="64">
        <v>0</v>
      </c>
      <c r="S323" s="64">
        <v>0</v>
      </c>
      <c r="T323" s="49">
        <f t="shared" ref="T323:T329" si="169">F323+G323+H323-N323+O323-P323-Q323-R323-S323</f>
        <v>0</v>
      </c>
      <c r="U323" s="65">
        <f t="shared" ref="U323:U329" si="170">T323-G323</f>
        <v>0</v>
      </c>
    </row>
    <row r="324" spans="1:21" ht="45" customHeight="1">
      <c r="A324" s="2">
        <v>165</v>
      </c>
      <c r="B324" s="4" t="s">
        <v>291</v>
      </c>
      <c r="C324" s="74" t="s">
        <v>73</v>
      </c>
      <c r="D324" s="43">
        <v>5</v>
      </c>
      <c r="E324" s="71">
        <v>312.63900000000001</v>
      </c>
      <c r="F324" s="71">
        <f t="shared" ref="F324:F329" si="171">D324*E324</f>
        <v>1563.1950000000002</v>
      </c>
      <c r="G324" s="64"/>
      <c r="H324" s="71"/>
      <c r="I324" s="71">
        <f>VLOOKUP($F$324,Tabisr,1)</f>
        <v>368.11</v>
      </c>
      <c r="J324" s="96">
        <f>+F324-I324</f>
        <v>1195.085</v>
      </c>
      <c r="K324" s="97">
        <f>VLOOKUP($F$324,Tabisr,4)</f>
        <v>6.4000000000000001E-2</v>
      </c>
      <c r="L324" s="71">
        <f t="shared" si="166"/>
        <v>76.485439999999997</v>
      </c>
      <c r="M324" s="64">
        <f>VLOOKUP($F$324,Tabisr,3)</f>
        <v>7.05</v>
      </c>
      <c r="N324" s="98">
        <v>0</v>
      </c>
      <c r="O324" s="71">
        <v>0</v>
      </c>
      <c r="P324" s="71">
        <v>0</v>
      </c>
      <c r="Q324" s="71">
        <v>0</v>
      </c>
      <c r="R324" s="71">
        <v>0</v>
      </c>
      <c r="S324" s="71">
        <v>0</v>
      </c>
      <c r="T324" s="49">
        <f t="shared" si="169"/>
        <v>1563.1950000000002</v>
      </c>
      <c r="U324" s="65">
        <f t="shared" si="170"/>
        <v>1563.1950000000002</v>
      </c>
    </row>
    <row r="325" spans="1:21" ht="45" customHeight="1">
      <c r="A325" s="2">
        <v>166</v>
      </c>
      <c r="B325" s="4" t="s">
        <v>292</v>
      </c>
      <c r="C325" s="74" t="s">
        <v>73</v>
      </c>
      <c r="D325" s="43">
        <v>5</v>
      </c>
      <c r="E325" s="71">
        <v>312.63900000000001</v>
      </c>
      <c r="F325" s="71">
        <f t="shared" si="171"/>
        <v>1563.1950000000002</v>
      </c>
      <c r="G325" s="64"/>
      <c r="H325" s="71"/>
      <c r="I325" s="71">
        <f>VLOOKUP($F$325,Tabisr,1)</f>
        <v>368.11</v>
      </c>
      <c r="J325" s="96">
        <f>+F325-I325</f>
        <v>1195.085</v>
      </c>
      <c r="K325" s="97">
        <f>VLOOKUP($F$325,Tabisr,4)</f>
        <v>6.4000000000000001E-2</v>
      </c>
      <c r="L325" s="71">
        <f t="shared" si="166"/>
        <v>76.485439999999997</v>
      </c>
      <c r="M325" s="64">
        <f>VLOOKUP($F$325,Tabisr,3)</f>
        <v>7.05</v>
      </c>
      <c r="N325" s="98">
        <v>0</v>
      </c>
      <c r="O325" s="71">
        <v>0</v>
      </c>
      <c r="P325" s="71">
        <v>0</v>
      </c>
      <c r="Q325" s="71">
        <v>0</v>
      </c>
      <c r="R325" s="71">
        <v>0</v>
      </c>
      <c r="S325" s="71">
        <v>0</v>
      </c>
      <c r="T325" s="49">
        <f t="shared" si="169"/>
        <v>1563.1950000000002</v>
      </c>
      <c r="U325" s="65">
        <f t="shared" si="170"/>
        <v>1563.1950000000002</v>
      </c>
    </row>
    <row r="326" spans="1:21" ht="45" customHeight="1">
      <c r="A326" s="2">
        <v>167</v>
      </c>
      <c r="B326" s="41" t="s">
        <v>293</v>
      </c>
      <c r="C326" s="77" t="s">
        <v>73</v>
      </c>
      <c r="D326" s="43">
        <v>5</v>
      </c>
      <c r="E326" s="71">
        <v>312.63900000000001</v>
      </c>
      <c r="F326" s="71">
        <f t="shared" si="171"/>
        <v>1563.1950000000002</v>
      </c>
      <c r="G326" s="64"/>
      <c r="H326" s="64"/>
      <c r="I326" s="71">
        <f>VLOOKUP($F$326,Tabisr,1)</f>
        <v>368.11</v>
      </c>
      <c r="J326" s="96">
        <f t="shared" si="165"/>
        <v>1195.085</v>
      </c>
      <c r="K326" s="97">
        <f>VLOOKUP($F$326,Tabisr,4)</f>
        <v>6.4000000000000001E-2</v>
      </c>
      <c r="L326" s="71">
        <f t="shared" si="166"/>
        <v>76.485439999999997</v>
      </c>
      <c r="M326" s="64">
        <f>VLOOKUP($F$326,Tabisr,3)</f>
        <v>7.05</v>
      </c>
      <c r="N326" s="98">
        <v>0</v>
      </c>
      <c r="O326" s="71">
        <v>0</v>
      </c>
      <c r="P326" s="71">
        <v>0</v>
      </c>
      <c r="Q326" s="71">
        <v>0</v>
      </c>
      <c r="R326" s="71">
        <v>0</v>
      </c>
      <c r="S326" s="71">
        <v>0</v>
      </c>
      <c r="T326" s="49">
        <f t="shared" si="169"/>
        <v>1563.1950000000002</v>
      </c>
      <c r="U326" s="65">
        <f t="shared" si="170"/>
        <v>1563.1950000000002</v>
      </c>
    </row>
    <row r="327" spans="1:21" ht="45" customHeight="1">
      <c r="A327" s="2">
        <v>168</v>
      </c>
      <c r="B327" s="4" t="s">
        <v>294</v>
      </c>
      <c r="C327" s="77" t="s">
        <v>73</v>
      </c>
      <c r="D327" s="43">
        <v>5</v>
      </c>
      <c r="E327" s="71">
        <v>312.63900000000001</v>
      </c>
      <c r="F327" s="71">
        <f t="shared" si="171"/>
        <v>1563.1950000000002</v>
      </c>
      <c r="G327" s="64"/>
      <c r="H327" s="71"/>
      <c r="I327" s="71">
        <f>VLOOKUP($F$327,Tabisr,1)</f>
        <v>368.11</v>
      </c>
      <c r="J327" s="96">
        <f t="shared" si="165"/>
        <v>1195.085</v>
      </c>
      <c r="K327" s="97">
        <f>VLOOKUP($F$327,Tabisr,4)</f>
        <v>6.4000000000000001E-2</v>
      </c>
      <c r="L327" s="71">
        <f t="shared" si="166"/>
        <v>76.485439999999997</v>
      </c>
      <c r="M327" s="64">
        <f>VLOOKUP($F$327,Tabisr,3)</f>
        <v>7.05</v>
      </c>
      <c r="N327" s="98">
        <v>0</v>
      </c>
      <c r="O327" s="71">
        <v>0</v>
      </c>
      <c r="P327" s="71">
        <v>0</v>
      </c>
      <c r="Q327" s="71">
        <v>0</v>
      </c>
      <c r="R327" s="71">
        <v>0</v>
      </c>
      <c r="S327" s="71">
        <v>0</v>
      </c>
      <c r="T327" s="49">
        <f t="shared" si="169"/>
        <v>1563.1950000000002</v>
      </c>
      <c r="U327" s="65">
        <f t="shared" si="170"/>
        <v>1563.1950000000002</v>
      </c>
    </row>
    <row r="328" spans="1:21" ht="45" customHeight="1">
      <c r="A328" s="2">
        <v>169</v>
      </c>
      <c r="B328" s="4" t="s">
        <v>295</v>
      </c>
      <c r="C328" s="74" t="s">
        <v>73</v>
      </c>
      <c r="D328" s="43">
        <v>5</v>
      </c>
      <c r="E328" s="64">
        <v>312.63900000000001</v>
      </c>
      <c r="F328" s="64">
        <f t="shared" si="171"/>
        <v>1563.1950000000002</v>
      </c>
      <c r="G328" s="64"/>
      <c r="H328" s="64"/>
      <c r="I328" s="64">
        <f>VLOOKUP($F$328,Tabisr,1)</f>
        <v>368.11</v>
      </c>
      <c r="J328" s="65">
        <f t="shared" si="165"/>
        <v>1195.085</v>
      </c>
      <c r="K328" s="94">
        <f>VLOOKUP($F$328,Tabisr,4)</f>
        <v>6.4000000000000001E-2</v>
      </c>
      <c r="L328" s="64">
        <f t="shared" si="166"/>
        <v>76.485439999999997</v>
      </c>
      <c r="M328" s="64">
        <f>VLOOKUP($F$328,Tabisr,3)</f>
        <v>7.05</v>
      </c>
      <c r="N328" s="98">
        <v>0</v>
      </c>
      <c r="O328" s="64">
        <v>0</v>
      </c>
      <c r="P328" s="64">
        <v>0</v>
      </c>
      <c r="Q328" s="64">
        <v>0</v>
      </c>
      <c r="R328" s="64">
        <v>0</v>
      </c>
      <c r="S328" s="64">
        <v>0</v>
      </c>
      <c r="T328" s="49">
        <f t="shared" si="169"/>
        <v>1563.1950000000002</v>
      </c>
      <c r="U328" s="204">
        <f>T328-G328</f>
        <v>1563.1950000000002</v>
      </c>
    </row>
    <row r="329" spans="1:21" ht="45" customHeight="1">
      <c r="A329" s="2">
        <v>170</v>
      </c>
      <c r="B329" s="4" t="s">
        <v>296</v>
      </c>
      <c r="C329" s="74" t="s">
        <v>73</v>
      </c>
      <c r="D329" s="43">
        <v>5</v>
      </c>
      <c r="E329" s="64">
        <v>312.63900000000001</v>
      </c>
      <c r="F329" s="64">
        <f t="shared" si="171"/>
        <v>1563.1950000000002</v>
      </c>
      <c r="G329" s="64"/>
      <c r="H329" s="64"/>
      <c r="I329" s="64">
        <f>VLOOKUP($F$329,Tabisr,1)</f>
        <v>368.11</v>
      </c>
      <c r="J329" s="65">
        <f t="shared" si="165"/>
        <v>1195.085</v>
      </c>
      <c r="K329" s="94">
        <f>VLOOKUP($F$329,Tabisr,4)</f>
        <v>6.4000000000000001E-2</v>
      </c>
      <c r="L329" s="64">
        <f t="shared" si="166"/>
        <v>76.485439999999997</v>
      </c>
      <c r="M329" s="64">
        <f>VLOOKUP($F$329,Tabisr,3)</f>
        <v>7.05</v>
      </c>
      <c r="N329" s="98">
        <v>0</v>
      </c>
      <c r="O329" s="64">
        <v>0</v>
      </c>
      <c r="P329" s="64">
        <v>0</v>
      </c>
      <c r="Q329" s="64">
        <v>0</v>
      </c>
      <c r="R329" s="64">
        <v>0</v>
      </c>
      <c r="S329" s="64">
        <v>0</v>
      </c>
      <c r="T329" s="49">
        <f t="shared" si="169"/>
        <v>1563.1950000000002</v>
      </c>
      <c r="U329" s="65">
        <f t="shared" si="170"/>
        <v>1563.1950000000002</v>
      </c>
    </row>
    <row r="330" spans="1:21" ht="12.75">
      <c r="A330" s="52"/>
      <c r="B330" s="53"/>
      <c r="C330" s="54"/>
      <c r="D330" s="56"/>
      <c r="E330" s="57"/>
      <c r="F330" s="67">
        <f>+SUM(F322:F329)</f>
        <v>13181.817499999999</v>
      </c>
      <c r="G330" s="67">
        <f>+SUM(G322:G329)</f>
        <v>0</v>
      </c>
      <c r="H330" s="67">
        <f>+SUM(H322:H329)</f>
        <v>0</v>
      </c>
      <c r="I330" s="67"/>
      <c r="J330" s="67"/>
      <c r="K330" s="67"/>
      <c r="L330" s="67"/>
      <c r="M330" s="67"/>
      <c r="N330" s="75">
        <f t="shared" ref="N330:U330" si="172">+SUM(N322:N329)</f>
        <v>0</v>
      </c>
      <c r="O330" s="67">
        <f t="shared" si="172"/>
        <v>0</v>
      </c>
      <c r="P330" s="67">
        <f t="shared" si="172"/>
        <v>0</v>
      </c>
      <c r="Q330" s="67">
        <f t="shared" si="172"/>
        <v>0</v>
      </c>
      <c r="R330" s="67">
        <f t="shared" si="172"/>
        <v>0</v>
      </c>
      <c r="S330" s="67">
        <f t="shared" si="172"/>
        <v>0</v>
      </c>
      <c r="T330" s="67">
        <f t="shared" si="172"/>
        <v>13181.817499999999</v>
      </c>
      <c r="U330" s="67">
        <f t="shared" si="172"/>
        <v>13181.817499999999</v>
      </c>
    </row>
    <row r="331" spans="1:21">
      <c r="A331" s="52"/>
      <c r="B331" s="53"/>
      <c r="C331" s="54"/>
      <c r="D331" s="56"/>
      <c r="E331" s="57"/>
      <c r="F331" s="68"/>
      <c r="G331" s="68"/>
      <c r="H331" s="68"/>
      <c r="I331" s="68"/>
      <c r="J331" s="68"/>
      <c r="K331" s="68"/>
      <c r="L331" s="68"/>
      <c r="M331" s="68"/>
      <c r="N331" s="76"/>
      <c r="O331" s="68"/>
      <c r="P331" s="68"/>
      <c r="Q331" s="68"/>
      <c r="R331" s="68"/>
      <c r="S331" s="68"/>
      <c r="T331" s="68"/>
      <c r="U331" s="68"/>
    </row>
    <row r="332" spans="1:21">
      <c r="A332" s="52"/>
      <c r="B332" s="53"/>
      <c r="C332" s="54"/>
      <c r="D332" s="56"/>
      <c r="E332" s="57"/>
      <c r="F332" s="68"/>
      <c r="G332" s="68"/>
      <c r="H332" s="68"/>
      <c r="I332" s="68"/>
      <c r="J332" s="68"/>
      <c r="K332" s="68"/>
      <c r="L332" s="68"/>
      <c r="M332" s="68"/>
      <c r="N332" s="76"/>
      <c r="O332" s="68"/>
      <c r="P332" s="68"/>
      <c r="Q332" s="68"/>
      <c r="R332" s="68"/>
      <c r="S332" s="68"/>
      <c r="T332" s="59"/>
      <c r="U332" s="59"/>
    </row>
    <row r="333" spans="1:21" ht="12.75">
      <c r="A333" s="206" t="s">
        <v>297</v>
      </c>
      <c r="B333" s="207"/>
      <c r="C333" s="207"/>
      <c r="D333" s="207"/>
      <c r="E333" s="207"/>
      <c r="F333" s="207"/>
      <c r="G333" s="207"/>
      <c r="H333" s="207"/>
      <c r="I333" s="207"/>
      <c r="J333" s="207"/>
      <c r="K333" s="207"/>
      <c r="L333" s="207"/>
      <c r="M333" s="207"/>
      <c r="N333" s="207"/>
      <c r="O333" s="207"/>
      <c r="P333" s="207"/>
      <c r="Q333" s="207"/>
      <c r="R333" s="207"/>
      <c r="S333" s="207"/>
      <c r="T333" s="207"/>
      <c r="U333" s="207"/>
    </row>
    <row r="334" spans="1:21" ht="25.5">
      <c r="A334" s="60" t="s">
        <v>4</v>
      </c>
      <c r="B334" s="61" t="s">
        <v>5</v>
      </c>
      <c r="C334" s="60" t="s">
        <v>6</v>
      </c>
      <c r="D334" s="60" t="s">
        <v>8</v>
      </c>
      <c r="E334" s="60" t="s">
        <v>9</v>
      </c>
      <c r="F334" s="60" t="s">
        <v>10</v>
      </c>
      <c r="G334" s="60" t="s">
        <v>11</v>
      </c>
      <c r="H334" s="60" t="s">
        <v>12</v>
      </c>
      <c r="I334" s="93" t="s">
        <v>13</v>
      </c>
      <c r="J334" s="93" t="s">
        <v>14</v>
      </c>
      <c r="K334" s="93" t="s">
        <v>15</v>
      </c>
      <c r="L334" s="93" t="s">
        <v>16</v>
      </c>
      <c r="M334" s="60" t="s">
        <v>17</v>
      </c>
      <c r="N334" s="60" t="s">
        <v>18</v>
      </c>
      <c r="O334" s="60" t="s">
        <v>19</v>
      </c>
      <c r="P334" s="60" t="s">
        <v>20</v>
      </c>
      <c r="Q334" s="60" t="s">
        <v>21</v>
      </c>
      <c r="R334" s="60" t="s">
        <v>22</v>
      </c>
      <c r="S334" s="60" t="s">
        <v>23</v>
      </c>
      <c r="T334" s="60" t="s">
        <v>24</v>
      </c>
      <c r="U334" s="60" t="s">
        <v>25</v>
      </c>
    </row>
    <row r="335" spans="1:21" s="26" customFormat="1" ht="42" customHeight="1">
      <c r="A335" s="2">
        <v>124</v>
      </c>
      <c r="B335" s="4" t="s">
        <v>298</v>
      </c>
      <c r="C335" s="74" t="s">
        <v>299</v>
      </c>
      <c r="D335" s="43">
        <v>5</v>
      </c>
      <c r="E335" s="64">
        <v>477.05450000000002</v>
      </c>
      <c r="F335" s="64">
        <f>D335*E335</f>
        <v>2385.2725</v>
      </c>
      <c r="G335" s="64"/>
      <c r="H335" s="100"/>
      <c r="I335" s="64">
        <f>VLOOKUP($F$335,Tabisr,1)</f>
        <v>368.11</v>
      </c>
      <c r="J335" s="65">
        <f>+F335-I335</f>
        <v>2017.1624999999999</v>
      </c>
      <c r="K335" s="94">
        <f>VLOOKUP($F$335,Tabisr,4)</f>
        <v>6.4000000000000001E-2</v>
      </c>
      <c r="L335" s="64">
        <f>+J335*K335</f>
        <v>129.0984</v>
      </c>
      <c r="M335" s="64">
        <f>VLOOKUP($F$335,Tabisr,3)</f>
        <v>7.05</v>
      </c>
      <c r="N335" s="73">
        <v>0</v>
      </c>
      <c r="O335" s="64">
        <v>0</v>
      </c>
      <c r="P335" s="64">
        <v>0</v>
      </c>
      <c r="Q335" s="64">
        <v>0</v>
      </c>
      <c r="R335" s="64">
        <v>0</v>
      </c>
      <c r="S335" s="64">
        <v>0</v>
      </c>
      <c r="T335" s="49">
        <f>F335+G335+H335-N335+O335-P335-Q335-R335-S335</f>
        <v>2385.2725</v>
      </c>
      <c r="U335" s="65">
        <f>T335-G335</f>
        <v>2385.2725</v>
      </c>
    </row>
    <row r="336" spans="1:21" s="26" customFormat="1" ht="42" customHeight="1">
      <c r="A336" s="50">
        <v>172</v>
      </c>
      <c r="B336" s="51" t="s">
        <v>300</v>
      </c>
      <c r="C336" s="137" t="s">
        <v>54</v>
      </c>
      <c r="D336" s="43">
        <v>5</v>
      </c>
      <c r="E336" s="48">
        <v>303.09399999999999</v>
      </c>
      <c r="F336" s="48">
        <f>D336*E336</f>
        <v>1515.47</v>
      </c>
      <c r="G336" s="48"/>
      <c r="H336" s="48"/>
      <c r="I336" s="48">
        <f>VLOOKUP($F$336,Tabisr,1)</f>
        <v>368.11</v>
      </c>
      <c r="J336" s="49">
        <f t="shared" ref="J336:J355" si="173">+F336-I336</f>
        <v>1147.3600000000001</v>
      </c>
      <c r="K336" s="89">
        <f>VLOOKUP($F$336,Tabisr,4)</f>
        <v>6.4000000000000001E-2</v>
      </c>
      <c r="L336" s="64">
        <f>+J336*K336</f>
        <v>73.43104000000001</v>
      </c>
      <c r="M336" s="64">
        <f>VLOOKUP($F$336,Tabisr,3)</f>
        <v>7.05</v>
      </c>
      <c r="N336" s="73">
        <v>0</v>
      </c>
      <c r="O336" s="48">
        <v>0</v>
      </c>
      <c r="P336" s="48">
        <v>0</v>
      </c>
      <c r="Q336" s="48">
        <v>0</v>
      </c>
      <c r="R336" s="48">
        <v>0</v>
      </c>
      <c r="S336" s="48">
        <v>0</v>
      </c>
      <c r="T336" s="49">
        <f t="shared" ref="T336:T355" si="174">F336+G336+H336-N336+O336-P336-Q336-R336-S336</f>
        <v>1515.47</v>
      </c>
      <c r="U336" s="65">
        <f t="shared" ref="U336:U355" si="175">T336-G336</f>
        <v>1515.47</v>
      </c>
    </row>
    <row r="337" spans="1:21" s="26" customFormat="1" ht="42" customHeight="1">
      <c r="A337" s="50">
        <v>173</v>
      </c>
      <c r="B337" s="51" t="s">
        <v>301</v>
      </c>
      <c r="C337" s="137" t="s">
        <v>237</v>
      </c>
      <c r="D337" s="43">
        <v>5</v>
      </c>
      <c r="E337" s="64">
        <v>286.26949999999999</v>
      </c>
      <c r="F337" s="48">
        <f>D337*E337</f>
        <v>1431.3474999999999</v>
      </c>
      <c r="G337" s="48"/>
      <c r="H337" s="48"/>
      <c r="I337" s="48">
        <f>VLOOKUP($F$337,Tabisr,1)</f>
        <v>368.11</v>
      </c>
      <c r="J337" s="49">
        <f t="shared" si="173"/>
        <v>1063.2374999999997</v>
      </c>
      <c r="K337" s="89">
        <f>VLOOKUP($F$337,Tabisr,4)</f>
        <v>6.4000000000000001E-2</v>
      </c>
      <c r="L337" s="64">
        <f>+J337*K337</f>
        <v>68.047199999999989</v>
      </c>
      <c r="M337" s="64">
        <f>VLOOKUP($F$337,Tabisr,3)</f>
        <v>7.05</v>
      </c>
      <c r="N337" s="73">
        <v>0</v>
      </c>
      <c r="O337" s="48">
        <v>0</v>
      </c>
      <c r="P337" s="48">
        <v>0</v>
      </c>
      <c r="Q337" s="48">
        <v>0</v>
      </c>
      <c r="R337" s="48">
        <v>0</v>
      </c>
      <c r="S337" s="48">
        <v>0</v>
      </c>
      <c r="T337" s="49">
        <f t="shared" si="174"/>
        <v>1431.3474999999999</v>
      </c>
      <c r="U337" s="65">
        <f t="shared" si="175"/>
        <v>1431.3474999999999</v>
      </c>
    </row>
    <row r="338" spans="1:21" s="26" customFormat="1" ht="25.5">
      <c r="A338" s="50"/>
      <c r="B338" s="51" t="s">
        <v>79</v>
      </c>
      <c r="C338" s="74" t="s">
        <v>120</v>
      </c>
      <c r="D338" s="40"/>
      <c r="E338" s="2"/>
      <c r="F338" s="2"/>
      <c r="G338" s="2"/>
      <c r="H338" s="2"/>
      <c r="I338" s="2"/>
      <c r="J338" s="2"/>
      <c r="K338" s="2"/>
      <c r="L338" s="2"/>
      <c r="M338" s="64"/>
      <c r="N338" s="73">
        <v>0</v>
      </c>
      <c r="O338" s="48">
        <v>0</v>
      </c>
      <c r="P338" s="48">
        <v>0</v>
      </c>
      <c r="Q338" s="48">
        <v>0</v>
      </c>
      <c r="R338" s="48">
        <v>0</v>
      </c>
      <c r="S338" s="48">
        <v>0</v>
      </c>
      <c r="T338" s="49">
        <f t="shared" si="174"/>
        <v>0</v>
      </c>
      <c r="U338" s="65">
        <f t="shared" si="175"/>
        <v>0</v>
      </c>
    </row>
    <row r="339" spans="1:21" s="26" customFormat="1" ht="42" customHeight="1">
      <c r="A339" s="46">
        <v>174</v>
      </c>
      <c r="B339" s="47" t="s">
        <v>302</v>
      </c>
      <c r="C339" s="112" t="s">
        <v>303</v>
      </c>
      <c r="D339" s="43">
        <v>5</v>
      </c>
      <c r="E339" s="44">
        <v>312.63900000000001</v>
      </c>
      <c r="F339" s="44">
        <f>D339*E339</f>
        <v>1563.1950000000002</v>
      </c>
      <c r="G339" s="44"/>
      <c r="H339" s="44"/>
      <c r="I339" s="44">
        <f>VLOOKUP($F$339,Tabisr,1)</f>
        <v>368.11</v>
      </c>
      <c r="J339" s="45">
        <f t="shared" si="173"/>
        <v>1195.085</v>
      </c>
      <c r="K339" s="87">
        <f>VLOOKUP($F$339,Tabisr,4)</f>
        <v>6.4000000000000001E-2</v>
      </c>
      <c r="L339" s="71">
        <f>+J339*K339</f>
        <v>76.485439999999997</v>
      </c>
      <c r="M339" s="71">
        <f>VLOOKUP($F$339,Tabisr,3)</f>
        <v>7.05</v>
      </c>
      <c r="N339" s="98">
        <v>0</v>
      </c>
      <c r="O339" s="44">
        <v>0</v>
      </c>
      <c r="P339" s="44">
        <v>0</v>
      </c>
      <c r="Q339" s="44">
        <v>0</v>
      </c>
      <c r="R339" s="44">
        <v>0</v>
      </c>
      <c r="S339" s="44">
        <v>0</v>
      </c>
      <c r="T339" s="45">
        <f t="shared" si="174"/>
        <v>1563.1950000000002</v>
      </c>
      <c r="U339" s="96">
        <f t="shared" si="175"/>
        <v>1563.1950000000002</v>
      </c>
    </row>
    <row r="340" spans="1:21" s="26" customFormat="1" ht="15.75">
      <c r="A340" s="46"/>
      <c r="B340" s="47" t="s">
        <v>79</v>
      </c>
      <c r="C340" s="112" t="s">
        <v>303</v>
      </c>
      <c r="D340" s="43"/>
      <c r="E340" s="44">
        <v>0</v>
      </c>
      <c r="F340" s="44"/>
      <c r="G340" s="44"/>
      <c r="H340" s="44"/>
      <c r="I340" s="44"/>
      <c r="J340" s="45"/>
      <c r="K340" s="87"/>
      <c r="L340" s="44"/>
      <c r="M340" s="71"/>
      <c r="N340" s="88">
        <v>0</v>
      </c>
      <c r="O340" s="44">
        <v>0</v>
      </c>
      <c r="P340" s="44">
        <v>0</v>
      </c>
      <c r="Q340" s="44">
        <v>0</v>
      </c>
      <c r="R340" s="44">
        <v>0</v>
      </c>
      <c r="S340" s="44">
        <v>0</v>
      </c>
      <c r="T340" s="45">
        <f t="shared" si="174"/>
        <v>0</v>
      </c>
      <c r="U340" s="96">
        <f t="shared" si="175"/>
        <v>0</v>
      </c>
    </row>
    <row r="341" spans="1:21" s="26" customFormat="1" ht="42" customHeight="1">
      <c r="A341" s="40">
        <v>175</v>
      </c>
      <c r="B341" s="41" t="s">
        <v>304</v>
      </c>
      <c r="C341" s="77" t="s">
        <v>303</v>
      </c>
      <c r="D341" s="43">
        <v>5</v>
      </c>
      <c r="E341" s="71">
        <v>312.63900000000001</v>
      </c>
      <c r="F341" s="71">
        <f>D341*E341</f>
        <v>1563.1950000000002</v>
      </c>
      <c r="G341" s="71"/>
      <c r="H341" s="71"/>
      <c r="I341" s="71">
        <f>VLOOKUP($F$341,Tabisr,1)</f>
        <v>368.11</v>
      </c>
      <c r="J341" s="96">
        <f t="shared" si="173"/>
        <v>1195.085</v>
      </c>
      <c r="K341" s="97">
        <f>VLOOKUP($F$341,Tabisr,4)</f>
        <v>6.4000000000000001E-2</v>
      </c>
      <c r="L341" s="71">
        <f>+J341*K341</f>
        <v>76.485439999999997</v>
      </c>
      <c r="M341" s="71">
        <f>VLOOKUP($F$341,Tabisr,3)</f>
        <v>7.05</v>
      </c>
      <c r="N341" s="98">
        <v>0</v>
      </c>
      <c r="O341" s="44">
        <v>0</v>
      </c>
      <c r="P341" s="71">
        <v>0</v>
      </c>
      <c r="Q341" s="71">
        <v>0</v>
      </c>
      <c r="R341" s="71">
        <v>0</v>
      </c>
      <c r="S341" s="71">
        <v>0</v>
      </c>
      <c r="T341" s="45">
        <f t="shared" si="174"/>
        <v>1563.1950000000002</v>
      </c>
      <c r="U341" s="96">
        <f t="shared" si="175"/>
        <v>1563.1950000000002</v>
      </c>
    </row>
    <row r="342" spans="1:21" s="26" customFormat="1" ht="25.5">
      <c r="A342" s="40"/>
      <c r="B342" s="41" t="s">
        <v>79</v>
      </c>
      <c r="C342" s="77" t="s">
        <v>305</v>
      </c>
      <c r="D342" s="43"/>
      <c r="E342" s="71"/>
      <c r="F342" s="71"/>
      <c r="G342" s="71"/>
      <c r="H342" s="40"/>
      <c r="I342" s="71"/>
      <c r="J342" s="96"/>
      <c r="K342" s="97"/>
      <c r="L342" s="71"/>
      <c r="M342" s="71"/>
      <c r="N342" s="98">
        <v>0</v>
      </c>
      <c r="O342" s="71">
        <v>0</v>
      </c>
      <c r="P342" s="71">
        <v>0</v>
      </c>
      <c r="Q342" s="44">
        <v>0</v>
      </c>
      <c r="R342" s="71">
        <v>0</v>
      </c>
      <c r="S342" s="71">
        <v>0</v>
      </c>
      <c r="T342" s="45">
        <f t="shared" si="174"/>
        <v>0</v>
      </c>
      <c r="U342" s="96">
        <f t="shared" si="175"/>
        <v>0</v>
      </c>
    </row>
    <row r="343" spans="1:21" s="26" customFormat="1" ht="42" customHeight="1">
      <c r="A343" s="2">
        <v>176</v>
      </c>
      <c r="B343" s="4" t="s">
        <v>306</v>
      </c>
      <c r="C343" s="74" t="s">
        <v>73</v>
      </c>
      <c r="D343" s="43">
        <v>5</v>
      </c>
      <c r="E343" s="64">
        <v>312.63900000000001</v>
      </c>
      <c r="F343" s="64">
        <f>D343*E343</f>
        <v>1563.1950000000002</v>
      </c>
      <c r="G343" s="48"/>
      <c r="H343" s="48"/>
      <c r="I343" s="64">
        <f>VLOOKUP($F$343,Tabisr,1)</f>
        <v>368.11</v>
      </c>
      <c r="J343" s="65">
        <f t="shared" si="173"/>
        <v>1195.085</v>
      </c>
      <c r="K343" s="94">
        <f>VLOOKUP($F$343,Tabisr,4)</f>
        <v>6.4000000000000001E-2</v>
      </c>
      <c r="L343" s="64">
        <f t="shared" ref="L343:L351" si="176">+J343*K343</f>
        <v>76.485439999999997</v>
      </c>
      <c r="M343" s="64">
        <f>VLOOKUP($F$343,Tabisr,3)</f>
        <v>7.05</v>
      </c>
      <c r="N343" s="73">
        <v>0</v>
      </c>
      <c r="O343" s="48">
        <v>0</v>
      </c>
      <c r="P343" s="48">
        <v>0</v>
      </c>
      <c r="Q343" s="48">
        <v>0</v>
      </c>
      <c r="R343" s="48">
        <v>0</v>
      </c>
      <c r="S343" s="48">
        <v>0</v>
      </c>
      <c r="T343" s="49">
        <f t="shared" si="174"/>
        <v>1563.1950000000002</v>
      </c>
      <c r="U343" s="65">
        <f t="shared" si="175"/>
        <v>1563.1950000000002</v>
      </c>
    </row>
    <row r="344" spans="1:21" s="26" customFormat="1" ht="42" customHeight="1">
      <c r="A344" s="2">
        <v>177</v>
      </c>
      <c r="B344" s="4" t="s">
        <v>307</v>
      </c>
      <c r="C344" s="74" t="s">
        <v>73</v>
      </c>
      <c r="D344" s="43">
        <v>5</v>
      </c>
      <c r="E344" s="64">
        <v>312.63900000000001</v>
      </c>
      <c r="F344" s="64">
        <f>D344*E344</f>
        <v>1563.1950000000002</v>
      </c>
      <c r="G344" s="64"/>
      <c r="H344" s="48"/>
      <c r="I344" s="64">
        <f>VLOOKUP($F$344,Tabisr,1)</f>
        <v>368.11</v>
      </c>
      <c r="J344" s="65">
        <f t="shared" si="173"/>
        <v>1195.085</v>
      </c>
      <c r="K344" s="94">
        <f>VLOOKUP($F$344,Tabisr,4)</f>
        <v>6.4000000000000001E-2</v>
      </c>
      <c r="L344" s="64">
        <f t="shared" si="176"/>
        <v>76.485439999999997</v>
      </c>
      <c r="M344" s="64">
        <f>VLOOKUP($F$344,Tabisr,3)</f>
        <v>7.05</v>
      </c>
      <c r="N344" s="73">
        <v>0</v>
      </c>
      <c r="O344" s="48">
        <v>0</v>
      </c>
      <c r="P344" s="64">
        <v>0</v>
      </c>
      <c r="Q344" s="64">
        <v>0</v>
      </c>
      <c r="R344" s="64">
        <v>0</v>
      </c>
      <c r="S344" s="64">
        <v>0</v>
      </c>
      <c r="T344" s="49">
        <f t="shared" si="174"/>
        <v>1563.1950000000002</v>
      </c>
      <c r="U344" s="65">
        <f t="shared" si="175"/>
        <v>1563.1950000000002</v>
      </c>
    </row>
    <row r="345" spans="1:21" s="26" customFormat="1" ht="15.75">
      <c r="A345" s="2"/>
      <c r="B345" s="4" t="s">
        <v>79</v>
      </c>
      <c r="C345" s="74" t="s">
        <v>73</v>
      </c>
      <c r="D345" s="43"/>
      <c r="E345" s="64">
        <v>0</v>
      </c>
      <c r="F345" s="64"/>
      <c r="G345" s="64"/>
      <c r="H345" s="64"/>
      <c r="I345" s="64"/>
      <c r="J345" s="65"/>
      <c r="K345" s="94"/>
      <c r="L345" s="64"/>
      <c r="M345" s="64"/>
      <c r="N345" s="73">
        <v>0</v>
      </c>
      <c r="O345" s="48">
        <v>0</v>
      </c>
      <c r="P345" s="64">
        <v>0</v>
      </c>
      <c r="Q345" s="64">
        <v>0</v>
      </c>
      <c r="R345" s="64">
        <v>0</v>
      </c>
      <c r="S345" s="64">
        <v>0</v>
      </c>
      <c r="T345" s="49">
        <f t="shared" si="174"/>
        <v>0</v>
      </c>
      <c r="U345" s="65">
        <f t="shared" si="175"/>
        <v>0</v>
      </c>
    </row>
    <row r="346" spans="1:21" s="26" customFormat="1" ht="42" customHeight="1">
      <c r="A346" s="2">
        <v>179</v>
      </c>
      <c r="B346" s="4" t="s">
        <v>308</v>
      </c>
      <c r="C346" s="74" t="s">
        <v>309</v>
      </c>
      <c r="D346" s="43">
        <v>5</v>
      </c>
      <c r="E346" s="64">
        <v>334.25900000000001</v>
      </c>
      <c r="F346" s="64">
        <f t="shared" ref="F346:F351" si="177">D346*E346</f>
        <v>1671.2950000000001</v>
      </c>
      <c r="G346" s="64"/>
      <c r="H346" s="64"/>
      <c r="I346" s="64">
        <f>VLOOKUP($F$346,Tabisr,1)</f>
        <v>368.11</v>
      </c>
      <c r="J346" s="65">
        <f t="shared" si="173"/>
        <v>1303.1849999999999</v>
      </c>
      <c r="K346" s="94">
        <f>VLOOKUP($F$346,Tabisr,4)</f>
        <v>6.4000000000000001E-2</v>
      </c>
      <c r="L346" s="64">
        <f t="shared" si="176"/>
        <v>83.403840000000002</v>
      </c>
      <c r="M346" s="64">
        <f>VLOOKUP($F$346,Tabisr,3)</f>
        <v>7.05</v>
      </c>
      <c r="N346" s="73">
        <v>0</v>
      </c>
      <c r="O346" s="48">
        <v>0</v>
      </c>
      <c r="P346" s="64">
        <v>0</v>
      </c>
      <c r="Q346" s="64">
        <v>0</v>
      </c>
      <c r="R346" s="64">
        <v>0</v>
      </c>
      <c r="S346" s="64">
        <v>0</v>
      </c>
      <c r="T346" s="49">
        <f t="shared" si="174"/>
        <v>1671.2950000000001</v>
      </c>
      <c r="U346" s="65">
        <f t="shared" si="175"/>
        <v>1671.2950000000001</v>
      </c>
    </row>
    <row r="347" spans="1:21" s="26" customFormat="1" ht="42" customHeight="1">
      <c r="A347" s="2">
        <v>180</v>
      </c>
      <c r="B347" s="4" t="s">
        <v>310</v>
      </c>
      <c r="C347" s="74" t="s">
        <v>309</v>
      </c>
      <c r="D347" s="43">
        <v>5</v>
      </c>
      <c r="E347" s="64">
        <v>334.25900000000001</v>
      </c>
      <c r="F347" s="64">
        <f t="shared" si="177"/>
        <v>1671.2950000000001</v>
      </c>
      <c r="G347" s="64"/>
      <c r="H347" s="64"/>
      <c r="I347" s="64">
        <f>VLOOKUP($F$347,Tabisr,1)</f>
        <v>368.11</v>
      </c>
      <c r="J347" s="65">
        <f t="shared" si="173"/>
        <v>1303.1849999999999</v>
      </c>
      <c r="K347" s="94">
        <f>VLOOKUP($F$347,Tabisr,4)</f>
        <v>6.4000000000000001E-2</v>
      </c>
      <c r="L347" s="64">
        <f t="shared" si="176"/>
        <v>83.403840000000002</v>
      </c>
      <c r="M347" s="64">
        <f>VLOOKUP($F$347,Tabisr,3)</f>
        <v>7.05</v>
      </c>
      <c r="N347" s="73">
        <v>0</v>
      </c>
      <c r="O347" s="48">
        <v>0</v>
      </c>
      <c r="P347" s="64">
        <v>0</v>
      </c>
      <c r="Q347" s="64">
        <v>0</v>
      </c>
      <c r="R347" s="64">
        <v>0</v>
      </c>
      <c r="S347" s="64">
        <v>0</v>
      </c>
      <c r="T347" s="49">
        <f t="shared" si="174"/>
        <v>1671.2950000000001</v>
      </c>
      <c r="U347" s="65">
        <f t="shared" si="175"/>
        <v>1671.2950000000001</v>
      </c>
    </row>
    <row r="348" spans="1:21" s="26" customFormat="1" ht="42" customHeight="1">
      <c r="A348" s="2">
        <v>181</v>
      </c>
      <c r="B348" s="4" t="s">
        <v>311</v>
      </c>
      <c r="C348" s="74" t="s">
        <v>309</v>
      </c>
      <c r="D348" s="43">
        <v>5</v>
      </c>
      <c r="E348" s="64">
        <v>334.25900000000001</v>
      </c>
      <c r="F348" s="64">
        <f t="shared" si="177"/>
        <v>1671.2950000000001</v>
      </c>
      <c r="G348" s="64"/>
      <c r="H348" s="64"/>
      <c r="I348" s="64">
        <f>VLOOKUP($F$348,Tabisr,1)</f>
        <v>368.11</v>
      </c>
      <c r="J348" s="65">
        <f t="shared" si="173"/>
        <v>1303.1849999999999</v>
      </c>
      <c r="K348" s="94">
        <f>VLOOKUP($F$348,Tabisr,4)</f>
        <v>6.4000000000000001E-2</v>
      </c>
      <c r="L348" s="64">
        <f t="shared" si="176"/>
        <v>83.403840000000002</v>
      </c>
      <c r="M348" s="64">
        <f>VLOOKUP($F$348,Tabisr,3)</f>
        <v>7.05</v>
      </c>
      <c r="N348" s="73">
        <v>0</v>
      </c>
      <c r="O348" s="48">
        <v>0</v>
      </c>
      <c r="P348" s="64">
        <v>0</v>
      </c>
      <c r="Q348" s="64">
        <v>0</v>
      </c>
      <c r="R348" s="64">
        <v>0</v>
      </c>
      <c r="S348" s="64">
        <v>0</v>
      </c>
      <c r="T348" s="49">
        <f t="shared" si="174"/>
        <v>1671.2950000000001</v>
      </c>
      <c r="U348" s="65">
        <f t="shared" si="175"/>
        <v>1671.2950000000001</v>
      </c>
    </row>
    <row r="349" spans="1:21" s="26" customFormat="1" ht="42" customHeight="1">
      <c r="A349" s="2">
        <v>182</v>
      </c>
      <c r="B349" s="4" t="s">
        <v>312</v>
      </c>
      <c r="C349" s="74" t="s">
        <v>309</v>
      </c>
      <c r="D349" s="43">
        <v>5</v>
      </c>
      <c r="E349" s="64">
        <v>334.25900000000001</v>
      </c>
      <c r="F349" s="64">
        <f t="shared" si="177"/>
        <v>1671.2950000000001</v>
      </c>
      <c r="G349" s="64"/>
      <c r="H349" s="64"/>
      <c r="I349" s="64">
        <f>VLOOKUP($F$349,Tabisr,1)</f>
        <v>368.11</v>
      </c>
      <c r="J349" s="65">
        <f t="shared" si="173"/>
        <v>1303.1849999999999</v>
      </c>
      <c r="K349" s="94">
        <f>VLOOKUP($F$349,Tabisr,4)</f>
        <v>6.4000000000000001E-2</v>
      </c>
      <c r="L349" s="64">
        <f t="shared" si="176"/>
        <v>83.403840000000002</v>
      </c>
      <c r="M349" s="64">
        <f>VLOOKUP($F$349,Tabisr,3)</f>
        <v>7.05</v>
      </c>
      <c r="N349" s="73">
        <v>0</v>
      </c>
      <c r="O349" s="48">
        <v>0</v>
      </c>
      <c r="P349" s="64">
        <v>0</v>
      </c>
      <c r="Q349" s="64">
        <v>0</v>
      </c>
      <c r="R349" s="64">
        <v>0</v>
      </c>
      <c r="S349" s="64">
        <v>0</v>
      </c>
      <c r="T349" s="49">
        <f t="shared" si="174"/>
        <v>1671.2950000000001</v>
      </c>
      <c r="U349" s="65">
        <f t="shared" si="175"/>
        <v>1671.2950000000001</v>
      </c>
    </row>
    <row r="350" spans="1:21" s="26" customFormat="1" ht="42" customHeight="1">
      <c r="A350" s="2">
        <v>183</v>
      </c>
      <c r="B350" s="4" t="s">
        <v>313</v>
      </c>
      <c r="C350" s="74" t="s">
        <v>309</v>
      </c>
      <c r="D350" s="43">
        <v>5</v>
      </c>
      <c r="E350" s="64">
        <v>334.25900000000001</v>
      </c>
      <c r="F350" s="64">
        <f t="shared" si="177"/>
        <v>1671.2950000000001</v>
      </c>
      <c r="G350" s="64"/>
      <c r="H350" s="64"/>
      <c r="I350" s="64">
        <f>VLOOKUP($F$350,Tabisr,1)</f>
        <v>368.11</v>
      </c>
      <c r="J350" s="65">
        <f t="shared" si="173"/>
        <v>1303.1849999999999</v>
      </c>
      <c r="K350" s="94">
        <f>VLOOKUP($F$350,Tabisr,4)</f>
        <v>6.4000000000000001E-2</v>
      </c>
      <c r="L350" s="64">
        <f t="shared" si="176"/>
        <v>83.403840000000002</v>
      </c>
      <c r="M350" s="64">
        <f>VLOOKUP($F$350,Tabisr,3)</f>
        <v>7.05</v>
      </c>
      <c r="N350" s="73">
        <v>0</v>
      </c>
      <c r="O350" s="48">
        <v>0</v>
      </c>
      <c r="P350" s="64">
        <v>0</v>
      </c>
      <c r="Q350" s="64">
        <v>0</v>
      </c>
      <c r="R350" s="64">
        <v>0</v>
      </c>
      <c r="S350" s="64">
        <v>0</v>
      </c>
      <c r="T350" s="49">
        <f t="shared" si="174"/>
        <v>1671.2950000000001</v>
      </c>
      <c r="U350" s="65">
        <f t="shared" si="175"/>
        <v>1671.2950000000001</v>
      </c>
    </row>
    <row r="351" spans="1:21" s="26" customFormat="1" ht="42" customHeight="1">
      <c r="A351" s="2">
        <v>184</v>
      </c>
      <c r="B351" s="4" t="s">
        <v>314</v>
      </c>
      <c r="C351" s="74" t="s">
        <v>309</v>
      </c>
      <c r="D351" s="43">
        <v>5</v>
      </c>
      <c r="E351" s="64">
        <v>334.25900000000001</v>
      </c>
      <c r="F351" s="64">
        <f t="shared" si="177"/>
        <v>1671.2950000000001</v>
      </c>
      <c r="G351" s="64"/>
      <c r="H351" s="64"/>
      <c r="I351" s="64">
        <f>VLOOKUP($F$351,Tabisr,1)</f>
        <v>368.11</v>
      </c>
      <c r="J351" s="65">
        <f t="shared" si="173"/>
        <v>1303.1849999999999</v>
      </c>
      <c r="K351" s="94">
        <f>VLOOKUP($F$351,Tabisr,4)</f>
        <v>6.4000000000000001E-2</v>
      </c>
      <c r="L351" s="64">
        <f t="shared" si="176"/>
        <v>83.403840000000002</v>
      </c>
      <c r="M351" s="64">
        <f>VLOOKUP($F$351,Tabisr,3)</f>
        <v>7.05</v>
      </c>
      <c r="N351" s="73">
        <v>0</v>
      </c>
      <c r="O351" s="48">
        <v>0</v>
      </c>
      <c r="P351" s="64">
        <v>0</v>
      </c>
      <c r="Q351" s="64">
        <v>0</v>
      </c>
      <c r="R351" s="64">
        <v>0</v>
      </c>
      <c r="S351" s="64">
        <v>0</v>
      </c>
      <c r="T351" s="49">
        <f t="shared" si="174"/>
        <v>1671.2950000000001</v>
      </c>
      <c r="U351" s="65">
        <f t="shared" si="175"/>
        <v>1671.2950000000001</v>
      </c>
    </row>
    <row r="352" spans="1:21" s="26" customFormat="1" ht="42" customHeight="1">
      <c r="A352" s="2">
        <v>318</v>
      </c>
      <c r="B352" s="4" t="s">
        <v>315</v>
      </c>
      <c r="C352" s="74" t="s">
        <v>309</v>
      </c>
      <c r="D352" s="43">
        <v>5</v>
      </c>
      <c r="E352" s="64">
        <v>334.25900000000001</v>
      </c>
      <c r="F352" s="64">
        <f t="shared" ref="F352" si="178">D352*E352</f>
        <v>1671.2950000000001</v>
      </c>
      <c r="G352" s="64"/>
      <c r="H352" s="64"/>
      <c r="I352" s="64"/>
      <c r="J352" s="65"/>
      <c r="K352" s="94"/>
      <c r="L352" s="64"/>
      <c r="M352" s="64"/>
      <c r="N352" s="73">
        <v>0</v>
      </c>
      <c r="O352" s="48">
        <v>0</v>
      </c>
      <c r="P352" s="64">
        <v>0</v>
      </c>
      <c r="Q352" s="64">
        <v>0</v>
      </c>
      <c r="R352" s="64">
        <v>0</v>
      </c>
      <c r="S352" s="64">
        <v>0</v>
      </c>
      <c r="T352" s="49">
        <f t="shared" si="174"/>
        <v>1671.2950000000001</v>
      </c>
      <c r="U352" s="65">
        <f t="shared" si="175"/>
        <v>1671.2950000000001</v>
      </c>
    </row>
    <row r="353" spans="1:21" s="26" customFormat="1" ht="15.75">
      <c r="A353" s="2"/>
      <c r="B353" s="4" t="s">
        <v>79</v>
      </c>
      <c r="C353" s="74" t="s">
        <v>309</v>
      </c>
      <c r="D353" s="113"/>
      <c r="E353" s="64">
        <v>0</v>
      </c>
      <c r="F353" s="64"/>
      <c r="G353" s="64"/>
      <c r="H353" s="64"/>
      <c r="I353" s="64"/>
      <c r="J353" s="65"/>
      <c r="K353" s="94"/>
      <c r="L353" s="64"/>
      <c r="M353" s="64"/>
      <c r="N353" s="73">
        <v>0</v>
      </c>
      <c r="O353" s="48">
        <v>0</v>
      </c>
      <c r="P353" s="64">
        <v>0</v>
      </c>
      <c r="Q353" s="64">
        <v>0</v>
      </c>
      <c r="R353" s="64">
        <v>0</v>
      </c>
      <c r="S353" s="64">
        <v>0</v>
      </c>
      <c r="T353" s="49">
        <f t="shared" si="174"/>
        <v>0</v>
      </c>
      <c r="U353" s="65">
        <f t="shared" si="175"/>
        <v>0</v>
      </c>
    </row>
    <row r="354" spans="1:21" s="26" customFormat="1" ht="42" customHeight="1">
      <c r="A354" s="2">
        <v>185</v>
      </c>
      <c r="B354" s="4" t="s">
        <v>316</v>
      </c>
      <c r="C354" s="74" t="s">
        <v>317</v>
      </c>
      <c r="D354" s="43">
        <v>5</v>
      </c>
      <c r="E354" s="64">
        <v>448.983</v>
      </c>
      <c r="F354" s="64">
        <f>D354*E354</f>
        <v>2244.915</v>
      </c>
      <c r="G354" s="48"/>
      <c r="H354" s="48"/>
      <c r="I354" s="64">
        <f>VLOOKUP($F$354,Tabisr,1)</f>
        <v>368.11</v>
      </c>
      <c r="J354" s="65">
        <f t="shared" si="173"/>
        <v>1876.8049999999998</v>
      </c>
      <c r="K354" s="94">
        <f>VLOOKUP($F$354,Tabisr,4)</f>
        <v>6.4000000000000001E-2</v>
      </c>
      <c r="L354" s="64">
        <f>+J354*K354</f>
        <v>120.11551999999999</v>
      </c>
      <c r="M354" s="64">
        <f>VLOOKUP($F$354,Tabisr,3)</f>
        <v>7.05</v>
      </c>
      <c r="N354" s="73">
        <v>0</v>
      </c>
      <c r="O354" s="48">
        <v>0</v>
      </c>
      <c r="P354" s="48">
        <v>0</v>
      </c>
      <c r="Q354" s="48">
        <v>0</v>
      </c>
      <c r="R354" s="48">
        <v>0</v>
      </c>
      <c r="S354" s="48">
        <v>0</v>
      </c>
      <c r="T354" s="49">
        <f t="shared" si="174"/>
        <v>2244.915</v>
      </c>
      <c r="U354" s="65">
        <f t="shared" si="175"/>
        <v>2244.915</v>
      </c>
    </row>
    <row r="355" spans="1:21" s="26" customFormat="1" ht="42" customHeight="1">
      <c r="A355" s="2">
        <v>186</v>
      </c>
      <c r="B355" s="4" t="s">
        <v>318</v>
      </c>
      <c r="C355" s="74" t="s">
        <v>319</v>
      </c>
      <c r="D355" s="43">
        <v>5</v>
      </c>
      <c r="E355" s="64">
        <v>359.09899999999999</v>
      </c>
      <c r="F355" s="64">
        <f>D355*E355</f>
        <v>1795.4949999999999</v>
      </c>
      <c r="G355" s="64"/>
      <c r="H355" s="100"/>
      <c r="I355" s="64">
        <f>VLOOKUP($F$355,Tabisr,1)</f>
        <v>368.11</v>
      </c>
      <c r="J355" s="65">
        <f t="shared" si="173"/>
        <v>1427.3849999999998</v>
      </c>
      <c r="K355" s="94">
        <f>VLOOKUP($F$355,Tabisr,4)</f>
        <v>6.4000000000000001E-2</v>
      </c>
      <c r="L355" s="64">
        <f>+J355*K355</f>
        <v>91.352639999999994</v>
      </c>
      <c r="M355" s="64">
        <f>VLOOKUP($F$355,Tabisr,3)</f>
        <v>7.05</v>
      </c>
      <c r="N355" s="73">
        <v>0</v>
      </c>
      <c r="O355" s="48">
        <v>0</v>
      </c>
      <c r="P355" s="48">
        <v>0</v>
      </c>
      <c r="Q355" s="48">
        <v>0</v>
      </c>
      <c r="R355" s="48">
        <v>0</v>
      </c>
      <c r="S355" s="48">
        <v>0</v>
      </c>
      <c r="T355" s="49">
        <f t="shared" si="174"/>
        <v>1795.4949999999999</v>
      </c>
      <c r="U355" s="65">
        <f t="shared" si="175"/>
        <v>1795.4949999999999</v>
      </c>
    </row>
    <row r="356" spans="1:21">
      <c r="A356" s="52"/>
      <c r="B356" s="53"/>
      <c r="C356" s="54"/>
      <c r="D356" s="52"/>
      <c r="E356" s="52"/>
      <c r="F356" s="59">
        <f>+SUM(F335:F355)</f>
        <v>27324.34499999999</v>
      </c>
      <c r="G356" s="59">
        <f>+SUM(G335:G355)</f>
        <v>0</v>
      </c>
      <c r="H356" s="59">
        <f>SUM(H336:H355)</f>
        <v>0</v>
      </c>
      <c r="I356" s="59"/>
      <c r="J356" s="59"/>
      <c r="K356" s="59"/>
      <c r="L356" s="59"/>
      <c r="M356" s="59"/>
      <c r="N356" s="92">
        <f t="shared" ref="N356:U356" si="179">+SUM(N335:N355)</f>
        <v>0</v>
      </c>
      <c r="O356" s="59">
        <f t="shared" si="179"/>
        <v>0</v>
      </c>
      <c r="P356" s="59">
        <f t="shared" si="179"/>
        <v>0</v>
      </c>
      <c r="Q356" s="59">
        <f t="shared" si="179"/>
        <v>0</v>
      </c>
      <c r="R356" s="59">
        <f t="shared" si="179"/>
        <v>0</v>
      </c>
      <c r="S356" s="59">
        <f t="shared" si="179"/>
        <v>0</v>
      </c>
      <c r="T356" s="59">
        <f t="shared" si="179"/>
        <v>27324.34499999999</v>
      </c>
      <c r="U356" s="59">
        <f t="shared" si="179"/>
        <v>27324.34499999999</v>
      </c>
    </row>
    <row r="357" spans="1:21">
      <c r="A357" s="52"/>
      <c r="B357" s="53"/>
      <c r="C357" s="54"/>
      <c r="D357" s="52"/>
      <c r="E357" s="52"/>
      <c r="F357" s="59"/>
      <c r="G357" s="59"/>
      <c r="H357" s="59"/>
      <c r="I357" s="59"/>
      <c r="J357" s="59"/>
      <c r="K357" s="59"/>
      <c r="L357" s="59"/>
      <c r="M357" s="59"/>
      <c r="N357" s="92"/>
      <c r="O357" s="59"/>
      <c r="P357" s="59"/>
      <c r="Q357" s="59"/>
      <c r="R357" s="59"/>
      <c r="S357" s="59"/>
      <c r="T357" s="59"/>
      <c r="U357" s="59"/>
    </row>
    <row r="358" spans="1:21">
      <c r="A358" s="52"/>
      <c r="B358" s="53"/>
      <c r="C358" s="54"/>
      <c r="D358" s="52"/>
      <c r="E358" s="52"/>
      <c r="F358" s="59"/>
      <c r="G358" s="59"/>
      <c r="H358" s="59"/>
      <c r="I358" s="59"/>
      <c r="J358" s="59"/>
      <c r="K358" s="59"/>
      <c r="L358" s="59"/>
      <c r="M358" s="59"/>
      <c r="N358" s="92"/>
      <c r="O358" s="59"/>
      <c r="P358" s="59"/>
      <c r="Q358" s="59"/>
      <c r="R358" s="59"/>
      <c r="S358" s="59"/>
      <c r="T358" s="59"/>
      <c r="U358" s="59"/>
    </row>
    <row r="359" spans="1:21" ht="12.75">
      <c r="A359" s="206" t="s">
        <v>320</v>
      </c>
      <c r="B359" s="207"/>
      <c r="C359" s="207"/>
      <c r="D359" s="207"/>
      <c r="E359" s="207"/>
      <c r="F359" s="207"/>
      <c r="G359" s="207"/>
      <c r="H359" s="207"/>
      <c r="I359" s="207"/>
      <c r="J359" s="207"/>
      <c r="K359" s="207"/>
      <c r="L359" s="207"/>
      <c r="M359" s="207"/>
      <c r="N359" s="207"/>
      <c r="O359" s="207"/>
      <c r="P359" s="207"/>
      <c r="Q359" s="207"/>
      <c r="R359" s="207"/>
      <c r="S359" s="207"/>
      <c r="T359" s="207"/>
      <c r="U359" s="207"/>
    </row>
    <row r="360" spans="1:21" ht="25.5">
      <c r="A360" s="60" t="s">
        <v>4</v>
      </c>
      <c r="B360" s="61" t="s">
        <v>5</v>
      </c>
      <c r="C360" s="60" t="s">
        <v>6</v>
      </c>
      <c r="D360" s="60" t="s">
        <v>8</v>
      </c>
      <c r="E360" s="60" t="s">
        <v>9</v>
      </c>
      <c r="F360" s="60" t="s">
        <v>10</v>
      </c>
      <c r="G360" s="60" t="s">
        <v>11</v>
      </c>
      <c r="H360" s="60" t="s">
        <v>12</v>
      </c>
      <c r="I360" s="93" t="s">
        <v>13</v>
      </c>
      <c r="J360" s="93" t="s">
        <v>14</v>
      </c>
      <c r="K360" s="93" t="s">
        <v>15</v>
      </c>
      <c r="L360" s="93" t="s">
        <v>16</v>
      </c>
      <c r="M360" s="60" t="s">
        <v>17</v>
      </c>
      <c r="N360" s="60" t="s">
        <v>18</v>
      </c>
      <c r="O360" s="60" t="s">
        <v>19</v>
      </c>
      <c r="P360" s="60" t="s">
        <v>20</v>
      </c>
      <c r="Q360" s="60" t="s">
        <v>21</v>
      </c>
      <c r="R360" s="60" t="s">
        <v>22</v>
      </c>
      <c r="S360" s="60" t="s">
        <v>23</v>
      </c>
      <c r="T360" s="60" t="s">
        <v>24</v>
      </c>
      <c r="U360" s="60" t="s">
        <v>25</v>
      </c>
    </row>
    <row r="361" spans="1:21" ht="39.950000000000003" customHeight="1">
      <c r="A361" s="2">
        <v>331</v>
      </c>
      <c r="B361" s="4" t="s">
        <v>321</v>
      </c>
      <c r="C361" s="74" t="s">
        <v>322</v>
      </c>
      <c r="D361" s="43">
        <v>5</v>
      </c>
      <c r="E361" s="48">
        <v>359.1</v>
      </c>
      <c r="F361" s="48">
        <f>D361*E361</f>
        <v>1795.5</v>
      </c>
      <c r="G361" s="48"/>
      <c r="H361" s="48"/>
      <c r="I361" s="48">
        <f>VLOOKUP($F$361,Tabisr,1)</f>
        <v>368.11</v>
      </c>
      <c r="J361" s="49">
        <f>+F361-I361</f>
        <v>1427.3899999999999</v>
      </c>
      <c r="K361" s="89">
        <f>VLOOKUP($F$361,Tabisr,4)</f>
        <v>6.4000000000000001E-2</v>
      </c>
      <c r="L361" s="48">
        <f>+J361*K361</f>
        <v>91.352959999999996</v>
      </c>
      <c r="M361" s="64">
        <f>VLOOKUP($F$361,Tabisr,3)</f>
        <v>7.05</v>
      </c>
      <c r="N361" s="73">
        <v>0</v>
      </c>
      <c r="O361" s="64">
        <v>0</v>
      </c>
      <c r="P361" s="48">
        <v>0</v>
      </c>
      <c r="Q361" s="157">
        <v>0</v>
      </c>
      <c r="R361" s="64">
        <v>0</v>
      </c>
      <c r="S361" s="64">
        <v>0</v>
      </c>
      <c r="T361" s="49">
        <f t="shared" ref="T361" si="180">F361+G361+H361-N361+O361-P361-Q361-R361-S361</f>
        <v>1795.5</v>
      </c>
      <c r="U361" s="65">
        <f t="shared" ref="U361" si="181">T361-G361</f>
        <v>1795.5</v>
      </c>
    </row>
    <row r="362" spans="1:21" ht="39.950000000000003" customHeight="1">
      <c r="A362" s="2">
        <v>188</v>
      </c>
      <c r="B362" s="4" t="s">
        <v>323</v>
      </c>
      <c r="C362" s="74" t="s">
        <v>54</v>
      </c>
      <c r="D362" s="43">
        <v>5</v>
      </c>
      <c r="E362" s="48">
        <v>303.09399999999999</v>
      </c>
      <c r="F362" s="48">
        <f>D362*E362</f>
        <v>1515.47</v>
      </c>
      <c r="G362" s="48"/>
      <c r="H362" s="48"/>
      <c r="I362" s="48">
        <f>VLOOKUP($F$362,Tabisr,1)</f>
        <v>368.11</v>
      </c>
      <c r="J362" s="49">
        <f>+F362-I362</f>
        <v>1147.3600000000001</v>
      </c>
      <c r="K362" s="89">
        <f>VLOOKUP($F$362,Tabisr,4)</f>
        <v>6.4000000000000001E-2</v>
      </c>
      <c r="L362" s="48">
        <f>+J362*K362</f>
        <v>73.43104000000001</v>
      </c>
      <c r="M362" s="64">
        <f>VLOOKUP($F$362,Tabisr,3)</f>
        <v>7.05</v>
      </c>
      <c r="N362" s="73">
        <v>0</v>
      </c>
      <c r="O362" s="64">
        <v>0</v>
      </c>
      <c r="P362" s="48">
        <v>0</v>
      </c>
      <c r="Q362" s="157">
        <v>0</v>
      </c>
      <c r="R362" s="64">
        <v>0</v>
      </c>
      <c r="S362" s="64">
        <v>0</v>
      </c>
      <c r="T362" s="49">
        <f t="shared" ref="T362:T366" si="182">F362+G362+H362-N362+O362-P362-Q362-R362-S362</f>
        <v>1515.47</v>
      </c>
      <c r="U362" s="65">
        <f t="shared" ref="U362:U366" si="183">T362-G362</f>
        <v>1515.47</v>
      </c>
    </row>
    <row r="363" spans="1:21" ht="25.5">
      <c r="A363" s="2"/>
      <c r="B363" s="4" t="s">
        <v>324</v>
      </c>
      <c r="C363" s="74" t="s">
        <v>98</v>
      </c>
      <c r="D363" s="43"/>
      <c r="E363" s="83"/>
      <c r="F363" s="64"/>
      <c r="G363" s="64"/>
      <c r="H363" s="154"/>
      <c r="I363" s="64"/>
      <c r="J363" s="65"/>
      <c r="K363" s="94"/>
      <c r="L363" s="64"/>
      <c r="M363" s="64"/>
      <c r="N363" s="73"/>
      <c r="O363" s="154"/>
      <c r="P363" s="64">
        <v>0</v>
      </c>
      <c r="Q363" s="157">
        <v>0</v>
      </c>
      <c r="R363" s="64">
        <v>0</v>
      </c>
      <c r="S363" s="64">
        <v>0</v>
      </c>
      <c r="T363" s="49">
        <f t="shared" si="182"/>
        <v>0</v>
      </c>
      <c r="U363" s="65">
        <f t="shared" si="183"/>
        <v>0</v>
      </c>
    </row>
    <row r="364" spans="1:21" ht="39.950000000000003" customHeight="1">
      <c r="A364" s="2">
        <v>189</v>
      </c>
      <c r="B364" s="4" t="s">
        <v>325</v>
      </c>
      <c r="C364" s="74" t="s">
        <v>195</v>
      </c>
      <c r="D364" s="43">
        <v>5</v>
      </c>
      <c r="E364" s="64">
        <v>286.26949999999999</v>
      </c>
      <c r="F364" s="64">
        <f>D364*E364</f>
        <v>1431.3474999999999</v>
      </c>
      <c r="G364" s="64"/>
      <c r="H364" s="2"/>
      <c r="I364" s="64">
        <f>VLOOKUP($F$364,Tabisr,1)</f>
        <v>368.11</v>
      </c>
      <c r="J364" s="65">
        <f>+F364-I364</f>
        <v>1063.2374999999997</v>
      </c>
      <c r="K364" s="94">
        <f>VLOOKUP($F$364,Tabisr,4)</f>
        <v>6.4000000000000001E-2</v>
      </c>
      <c r="L364" s="64">
        <f>+J364*K364</f>
        <v>68.047199999999989</v>
      </c>
      <c r="M364" s="64">
        <f>VLOOKUP($F$364,Tabisr,3)</f>
        <v>7.05</v>
      </c>
      <c r="N364" s="73">
        <v>0</v>
      </c>
      <c r="O364" s="64">
        <v>0</v>
      </c>
      <c r="P364" s="48">
        <v>0</v>
      </c>
      <c r="Q364" s="48">
        <v>0</v>
      </c>
      <c r="R364" s="64">
        <v>0</v>
      </c>
      <c r="S364" s="64">
        <v>0</v>
      </c>
      <c r="T364" s="49">
        <f t="shared" si="182"/>
        <v>1431.3474999999999</v>
      </c>
      <c r="U364" s="65">
        <f t="shared" si="183"/>
        <v>1431.3474999999999</v>
      </c>
    </row>
    <row r="365" spans="1:21" ht="39.950000000000003" customHeight="1">
      <c r="A365" s="2">
        <v>317</v>
      </c>
      <c r="B365" s="4" t="s">
        <v>326</v>
      </c>
      <c r="C365" s="74" t="s">
        <v>195</v>
      </c>
      <c r="D365" s="43">
        <v>5</v>
      </c>
      <c r="E365" s="121">
        <v>303.09399999999999</v>
      </c>
      <c r="F365" s="64">
        <f>D365*E365</f>
        <v>1515.47</v>
      </c>
      <c r="G365" s="64"/>
      <c r="H365" s="2"/>
      <c r="I365" s="64"/>
      <c r="J365" s="65"/>
      <c r="K365" s="94"/>
      <c r="L365" s="64"/>
      <c r="M365" s="64"/>
      <c r="N365" s="73"/>
      <c r="O365" s="64">
        <v>0</v>
      </c>
      <c r="P365" s="64">
        <v>0</v>
      </c>
      <c r="Q365" s="157">
        <v>0</v>
      </c>
      <c r="R365" s="64">
        <v>0</v>
      </c>
      <c r="S365" s="64">
        <v>0</v>
      </c>
      <c r="T365" s="49">
        <f t="shared" si="182"/>
        <v>1515.47</v>
      </c>
      <c r="U365" s="65">
        <f t="shared" si="183"/>
        <v>1515.47</v>
      </c>
    </row>
    <row r="366" spans="1:21" ht="39.950000000000003" customHeight="1">
      <c r="A366" s="2">
        <v>191</v>
      </c>
      <c r="B366" s="4" t="s">
        <v>327</v>
      </c>
      <c r="C366" s="74" t="s">
        <v>328</v>
      </c>
      <c r="D366" s="43">
        <v>5</v>
      </c>
      <c r="E366" s="121">
        <v>477.05450000000002</v>
      </c>
      <c r="F366" s="64">
        <f>D366*E366</f>
        <v>2385.2725</v>
      </c>
      <c r="G366" s="64"/>
      <c r="H366" s="64"/>
      <c r="I366" s="64">
        <f>VLOOKUP($F$366,Tabisr,1)</f>
        <v>368.11</v>
      </c>
      <c r="J366" s="65">
        <f>+F366-I366</f>
        <v>2017.1624999999999</v>
      </c>
      <c r="K366" s="94">
        <f>VLOOKUP($F$366,Tabisr,4)</f>
        <v>6.4000000000000001E-2</v>
      </c>
      <c r="L366" s="64">
        <f>+J366*K366</f>
        <v>129.0984</v>
      </c>
      <c r="M366" s="64">
        <f>VLOOKUP($F$366,Tabisr,3)</f>
        <v>7.05</v>
      </c>
      <c r="N366" s="73">
        <v>0</v>
      </c>
      <c r="O366" s="64">
        <v>0</v>
      </c>
      <c r="P366" s="64">
        <v>0</v>
      </c>
      <c r="Q366" s="157">
        <v>0</v>
      </c>
      <c r="R366" s="64">
        <v>0</v>
      </c>
      <c r="S366" s="64">
        <v>0</v>
      </c>
      <c r="T366" s="49">
        <f t="shared" si="182"/>
        <v>2385.2725</v>
      </c>
      <c r="U366" s="65">
        <f t="shared" si="183"/>
        <v>2385.2725</v>
      </c>
    </row>
    <row r="367" spans="1:21" ht="12.75">
      <c r="A367" s="52"/>
      <c r="B367" s="53"/>
      <c r="C367" s="54"/>
      <c r="D367" s="52"/>
      <c r="E367" s="52"/>
      <c r="F367" s="58">
        <f>+SUM(F361:F366)</f>
        <v>8643.0600000000013</v>
      </c>
      <c r="G367" s="58">
        <f>+SUM(G361:G366)</f>
        <v>0</v>
      </c>
      <c r="H367" s="58">
        <f>+SUM(H361:H366)</f>
        <v>0</v>
      </c>
      <c r="I367" s="58"/>
      <c r="J367" s="58"/>
      <c r="K367" s="58"/>
      <c r="L367" s="58"/>
      <c r="M367" s="58"/>
      <c r="N367" s="91">
        <f t="shared" ref="N367:U367" si="184">+SUM(N361:N366)</f>
        <v>0</v>
      </c>
      <c r="O367" s="58">
        <f t="shared" si="184"/>
        <v>0</v>
      </c>
      <c r="P367" s="58">
        <f t="shared" si="184"/>
        <v>0</v>
      </c>
      <c r="Q367" s="58">
        <f t="shared" si="184"/>
        <v>0</v>
      </c>
      <c r="R367" s="58">
        <f t="shared" si="184"/>
        <v>0</v>
      </c>
      <c r="S367" s="58">
        <f t="shared" si="184"/>
        <v>0</v>
      </c>
      <c r="T367" s="58">
        <f t="shared" si="184"/>
        <v>8643.0600000000013</v>
      </c>
      <c r="U367" s="58">
        <f t="shared" si="184"/>
        <v>8643.0600000000013</v>
      </c>
    </row>
    <row r="368" spans="1:21">
      <c r="A368" s="209" t="s">
        <v>444</v>
      </c>
      <c r="B368" s="210"/>
      <c r="C368" s="210"/>
      <c r="D368" s="210"/>
      <c r="E368" s="210"/>
      <c r="F368" s="210"/>
      <c r="G368" s="210"/>
      <c r="H368" s="210"/>
      <c r="I368" s="210"/>
      <c r="J368" s="210"/>
      <c r="K368" s="210"/>
      <c r="L368" s="210"/>
      <c r="M368" s="210"/>
      <c r="N368" s="210"/>
      <c r="O368" s="210"/>
      <c r="P368" s="210"/>
      <c r="Q368" s="210"/>
      <c r="R368" s="210"/>
      <c r="S368" s="210"/>
      <c r="T368" s="210"/>
      <c r="U368" s="210"/>
    </row>
    <row r="369" spans="1:21" ht="22.5">
      <c r="A369" s="183" t="s">
        <v>4</v>
      </c>
      <c r="B369" s="184" t="s">
        <v>438</v>
      </c>
      <c r="C369" s="185" t="s">
        <v>5</v>
      </c>
      <c r="D369" s="184" t="s">
        <v>7</v>
      </c>
      <c r="E369" s="184" t="s">
        <v>8</v>
      </c>
      <c r="F369" s="184" t="s">
        <v>10</v>
      </c>
      <c r="G369" s="184" t="s">
        <v>11</v>
      </c>
      <c r="H369" s="184" t="s">
        <v>11</v>
      </c>
      <c r="I369" s="184" t="s">
        <v>12</v>
      </c>
      <c r="J369" s="186" t="s">
        <v>13</v>
      </c>
      <c r="K369" s="186" t="s">
        <v>14</v>
      </c>
      <c r="L369" s="186" t="s">
        <v>15</v>
      </c>
      <c r="M369" s="186" t="s">
        <v>16</v>
      </c>
      <c r="N369" s="184" t="s">
        <v>18</v>
      </c>
      <c r="O369" s="184" t="s">
        <v>19</v>
      </c>
      <c r="P369" s="184" t="s">
        <v>20</v>
      </c>
      <c r="Q369" s="184" t="s">
        <v>21</v>
      </c>
      <c r="R369" s="184" t="s">
        <v>22</v>
      </c>
      <c r="S369" s="184" t="s">
        <v>23</v>
      </c>
      <c r="T369" s="184" t="s">
        <v>24</v>
      </c>
      <c r="U369" s="184" t="s">
        <v>25</v>
      </c>
    </row>
    <row r="370" spans="1:21" ht="27.75" customHeight="1">
      <c r="A370" s="230">
        <v>336</v>
      </c>
      <c r="B370" s="82" t="s">
        <v>445</v>
      </c>
      <c r="C370" s="77" t="s">
        <v>322</v>
      </c>
      <c r="D370" s="231">
        <v>5</v>
      </c>
      <c r="E370" s="232">
        <v>359.09899999999999</v>
      </c>
      <c r="F370" s="232">
        <f>D370*E370</f>
        <v>1795.4949999999999</v>
      </c>
      <c r="G370" s="232"/>
      <c r="H370" s="233" t="e">
        <f>+G370+M370</f>
        <v>#N/A</v>
      </c>
      <c r="I370" s="232"/>
      <c r="J370" s="232" t="e">
        <f>VLOOKUP($G$388,Tabisr,1)</f>
        <v>#N/A</v>
      </c>
      <c r="K370" s="234" t="e">
        <f>+F370-J370</f>
        <v>#N/A</v>
      </c>
      <c r="L370" s="235" t="e">
        <f>VLOOKUP($G$388,Tabisr,4)</f>
        <v>#N/A</v>
      </c>
      <c r="M370" s="232" t="e">
        <f>+K370*L370</f>
        <v>#N/A</v>
      </c>
      <c r="N370" s="161"/>
      <c r="O370" s="161"/>
      <c r="P370" s="232">
        <v>0</v>
      </c>
      <c r="Q370" s="232">
        <v>0</v>
      </c>
      <c r="R370" s="232">
        <v>0</v>
      </c>
      <c r="S370" s="232">
        <v>0</v>
      </c>
      <c r="T370" s="232">
        <f>F370</f>
        <v>1795.4949999999999</v>
      </c>
      <c r="U370" s="232">
        <f>T370</f>
        <v>1795.4949999999999</v>
      </c>
    </row>
    <row r="371" spans="1:21" ht="12.75">
      <c r="A371" s="230"/>
      <c r="B371" s="82" t="s">
        <v>79</v>
      </c>
      <c r="C371" s="77" t="s">
        <v>195</v>
      </c>
      <c r="D371" s="236"/>
      <c r="E371" s="236"/>
      <c r="F371" s="232"/>
      <c r="G371" s="232"/>
      <c r="H371" s="233"/>
      <c r="I371" s="237"/>
      <c r="J371" s="232"/>
      <c r="K371" s="234"/>
      <c r="L371" s="235"/>
      <c r="M371" s="232"/>
      <c r="N371" s="161"/>
      <c r="O371" s="161"/>
      <c r="P371" s="237"/>
      <c r="Q371" s="232">
        <v>0</v>
      </c>
      <c r="R371" s="232">
        <v>0</v>
      </c>
      <c r="S371" s="232">
        <v>0</v>
      </c>
      <c r="T371" s="232">
        <v>0</v>
      </c>
      <c r="U371" s="238"/>
    </row>
    <row r="372" spans="1:21" ht="25.5" customHeight="1">
      <c r="A372" s="230">
        <v>337</v>
      </c>
      <c r="B372" s="82" t="s">
        <v>446</v>
      </c>
      <c r="C372" s="77" t="s">
        <v>54</v>
      </c>
      <c r="D372" s="231">
        <v>5</v>
      </c>
      <c r="E372" s="239">
        <v>303.09399999999999</v>
      </c>
      <c r="F372" s="232">
        <f>D372*E372</f>
        <v>1515.47</v>
      </c>
      <c r="G372" s="232"/>
      <c r="H372" s="233" t="e">
        <f>+G372+M372</f>
        <v>#N/A</v>
      </c>
      <c r="I372" s="237"/>
      <c r="J372" s="232" t="e">
        <f>VLOOKUP($G$390,Tabisr,1)</f>
        <v>#N/A</v>
      </c>
      <c r="K372" s="234" t="e">
        <f>+F372-J372</f>
        <v>#N/A</v>
      </c>
      <c r="L372" s="235" t="e">
        <f>VLOOKUP($G$390,Tabisr,4)</f>
        <v>#N/A</v>
      </c>
      <c r="M372" s="232" t="e">
        <f>+K372*L372</f>
        <v>#N/A</v>
      </c>
      <c r="N372" s="161"/>
      <c r="O372" s="161"/>
      <c r="P372" s="232"/>
      <c r="Q372" s="232">
        <v>0</v>
      </c>
      <c r="R372" s="232">
        <v>0</v>
      </c>
      <c r="S372" s="232">
        <v>0</v>
      </c>
      <c r="T372" s="232">
        <f>F372</f>
        <v>1515.47</v>
      </c>
      <c r="U372" s="238">
        <f>T372</f>
        <v>1515.47</v>
      </c>
    </row>
    <row r="373" spans="1:21">
      <c r="A373" s="196"/>
      <c r="B373" s="197"/>
      <c r="C373" s="192"/>
      <c r="D373" s="198"/>
      <c r="E373" s="199"/>
      <c r="F373" s="202">
        <f>SUM(F370:F372)</f>
        <v>3310.9650000000001</v>
      </c>
      <c r="G373" s="200"/>
      <c r="H373" s="201" t="e">
        <f>+SUM(H370:H372)</f>
        <v>#N/A</v>
      </c>
      <c r="I373" s="200">
        <f>+SUM(I370:I372)</f>
        <v>0</v>
      </c>
      <c r="J373" s="200"/>
      <c r="K373" s="200"/>
      <c r="L373" s="200"/>
      <c r="M373" s="200"/>
      <c r="N373" s="25"/>
      <c r="O373" s="25"/>
      <c r="P373" s="200">
        <f t="shared" ref="P373:T373" si="185">+SUM(P370:P372)</f>
        <v>0</v>
      </c>
      <c r="Q373" s="200">
        <f t="shared" si="185"/>
        <v>0</v>
      </c>
      <c r="R373" s="200">
        <f t="shared" si="185"/>
        <v>0</v>
      </c>
      <c r="S373" s="200">
        <f t="shared" si="185"/>
        <v>0</v>
      </c>
      <c r="T373" s="200">
        <f t="shared" si="185"/>
        <v>3310.9650000000001</v>
      </c>
      <c r="U373" s="200">
        <f>SUM(U370:U372)</f>
        <v>3310.9650000000001</v>
      </c>
    </row>
    <row r="374" spans="1:21">
      <c r="A374" s="52"/>
      <c r="B374" s="53"/>
      <c r="C374" s="54"/>
      <c r="D374" s="52"/>
      <c r="E374" s="52"/>
      <c r="F374" s="59"/>
      <c r="G374" s="59"/>
      <c r="H374" s="59"/>
      <c r="I374" s="59"/>
      <c r="J374" s="59"/>
      <c r="K374" s="59"/>
      <c r="L374" s="59"/>
      <c r="M374" s="59"/>
      <c r="N374" s="92"/>
      <c r="O374" s="59"/>
      <c r="P374" s="59"/>
      <c r="Q374" s="59"/>
      <c r="R374" s="59"/>
      <c r="S374" s="59"/>
      <c r="T374" s="59"/>
      <c r="U374" s="59"/>
    </row>
    <row r="375" spans="1:21">
      <c r="A375" s="144"/>
      <c r="B375" s="53"/>
      <c r="C375" s="54"/>
      <c r="D375" s="56"/>
      <c r="E375" s="56"/>
      <c r="F375" s="68"/>
      <c r="G375" s="68"/>
      <c r="H375" s="68"/>
      <c r="I375" s="68"/>
      <c r="J375" s="68"/>
      <c r="K375" s="68"/>
      <c r="L375" s="68"/>
      <c r="M375" s="68"/>
      <c r="N375" s="76"/>
      <c r="O375" s="68"/>
      <c r="P375" s="68"/>
      <c r="Q375" s="68"/>
      <c r="R375" s="68"/>
      <c r="S375" s="68"/>
      <c r="T375" s="59"/>
      <c r="U375" s="59"/>
    </row>
    <row r="376" spans="1:21" ht="12.75">
      <c r="A376" s="206" t="s">
        <v>329</v>
      </c>
      <c r="B376" s="207"/>
      <c r="C376" s="207"/>
      <c r="D376" s="207"/>
      <c r="E376" s="207"/>
      <c r="F376" s="207"/>
      <c r="G376" s="207"/>
      <c r="H376" s="207"/>
      <c r="I376" s="207"/>
      <c r="J376" s="207"/>
      <c r="K376" s="207"/>
      <c r="L376" s="207"/>
      <c r="M376" s="207"/>
      <c r="N376" s="207"/>
      <c r="O376" s="207"/>
      <c r="P376" s="207"/>
      <c r="Q376" s="207"/>
      <c r="R376" s="207"/>
      <c r="S376" s="207"/>
      <c r="T376" s="207"/>
      <c r="U376" s="207"/>
    </row>
    <row r="377" spans="1:21" ht="25.5">
      <c r="A377" s="60" t="s">
        <v>4</v>
      </c>
      <c r="B377" s="61" t="s">
        <v>5</v>
      </c>
      <c r="C377" s="60" t="s">
        <v>6</v>
      </c>
      <c r="D377" s="60" t="s">
        <v>8</v>
      </c>
      <c r="E377" s="60" t="s">
        <v>9</v>
      </c>
      <c r="F377" s="60" t="s">
        <v>10</v>
      </c>
      <c r="G377" s="60" t="s">
        <v>11</v>
      </c>
      <c r="H377" s="60" t="s">
        <v>12</v>
      </c>
      <c r="I377" s="93" t="s">
        <v>13</v>
      </c>
      <c r="J377" s="93" t="s">
        <v>14</v>
      </c>
      <c r="K377" s="93" t="s">
        <v>15</v>
      </c>
      <c r="L377" s="93" t="s">
        <v>16</v>
      </c>
      <c r="M377" s="60" t="s">
        <v>17</v>
      </c>
      <c r="N377" s="60" t="s">
        <v>18</v>
      </c>
      <c r="O377" s="60" t="s">
        <v>19</v>
      </c>
      <c r="P377" s="60" t="s">
        <v>20</v>
      </c>
      <c r="Q377" s="60" t="s">
        <v>21</v>
      </c>
      <c r="R377" s="60" t="s">
        <v>22</v>
      </c>
      <c r="S377" s="60" t="s">
        <v>23</v>
      </c>
      <c r="T377" s="60" t="s">
        <v>24</v>
      </c>
      <c r="U377" s="60" t="s">
        <v>25</v>
      </c>
    </row>
    <row r="378" spans="1:21" ht="56.1" customHeight="1">
      <c r="A378" s="2">
        <v>196</v>
      </c>
      <c r="B378" s="4" t="s">
        <v>330</v>
      </c>
      <c r="C378" s="74" t="s">
        <v>322</v>
      </c>
      <c r="D378" s="43">
        <v>5</v>
      </c>
      <c r="E378" s="64">
        <v>359.09899999999999</v>
      </c>
      <c r="F378" s="64">
        <f t="shared" ref="F378:F382" si="186">D378*E378</f>
        <v>1795.4949999999999</v>
      </c>
      <c r="G378" s="64"/>
      <c r="H378" s="2"/>
      <c r="I378" s="64">
        <f>VLOOKUP($F$378,Tabisr,1)</f>
        <v>368.11</v>
      </c>
      <c r="J378" s="49">
        <f>+F378-I378</f>
        <v>1427.3849999999998</v>
      </c>
      <c r="K378" s="89">
        <f>VLOOKUP($F$378,Tabisr,4)</f>
        <v>6.4000000000000001E-2</v>
      </c>
      <c r="L378" s="48">
        <f>+J378*K378</f>
        <v>91.352639999999994</v>
      </c>
      <c r="M378" s="64">
        <f>VLOOKUP($F$378,Tabisr,3)</f>
        <v>7.05</v>
      </c>
      <c r="N378" s="98">
        <v>0</v>
      </c>
      <c r="O378" s="71">
        <v>0</v>
      </c>
      <c r="P378" s="64">
        <v>0</v>
      </c>
      <c r="Q378" s="64">
        <v>0</v>
      </c>
      <c r="R378" s="64">
        <v>0</v>
      </c>
      <c r="S378" s="64">
        <v>0</v>
      </c>
      <c r="T378" s="49">
        <f t="shared" ref="T378" si="187">F378+G378+H378-N378+O378-P378-Q378-R378-S378</f>
        <v>1795.4949999999999</v>
      </c>
      <c r="U378" s="65">
        <f t="shared" ref="U378" si="188">T378-G378</f>
        <v>1795.4949999999999</v>
      </c>
    </row>
    <row r="379" spans="1:21" ht="48" customHeight="1">
      <c r="A379" s="2">
        <v>195</v>
      </c>
      <c r="B379" s="4" t="s">
        <v>331</v>
      </c>
      <c r="C379" s="74" t="s">
        <v>54</v>
      </c>
      <c r="D379" s="43">
        <v>5</v>
      </c>
      <c r="E379" s="48">
        <v>303.09399999999999</v>
      </c>
      <c r="F379" s="48">
        <f t="shared" si="186"/>
        <v>1515.47</v>
      </c>
      <c r="G379" s="48"/>
      <c r="H379" s="48"/>
      <c r="I379" s="64">
        <f>VLOOKUP($F$379,Tabisr,1)</f>
        <v>368.11</v>
      </c>
      <c r="J379" s="49">
        <f>+F379-I379</f>
        <v>1147.3600000000001</v>
      </c>
      <c r="K379" s="89">
        <f>VLOOKUP($F$379,Tabisr,4)</f>
        <v>6.4000000000000001E-2</v>
      </c>
      <c r="L379" s="48">
        <f>+J379*K379</f>
        <v>73.43104000000001</v>
      </c>
      <c r="M379" s="64">
        <f>VLOOKUP($F$379,Tabisr,3)</f>
        <v>7.05</v>
      </c>
      <c r="N379" s="98">
        <v>0</v>
      </c>
      <c r="O379" s="71">
        <v>0</v>
      </c>
      <c r="P379" s="48">
        <v>0</v>
      </c>
      <c r="Q379" s="48">
        <v>0</v>
      </c>
      <c r="R379" s="48">
        <v>0</v>
      </c>
      <c r="S379" s="48">
        <v>0</v>
      </c>
      <c r="T379" s="49">
        <f t="shared" ref="T379:T382" si="189">F379+G379+H379-N379+O379-P379-Q379-R379-S379</f>
        <v>1515.47</v>
      </c>
      <c r="U379" s="65">
        <f t="shared" ref="U379:U382" si="190">T379-G379</f>
        <v>1515.47</v>
      </c>
    </row>
    <row r="380" spans="1:21" ht="48" customHeight="1">
      <c r="A380" s="2">
        <v>332</v>
      </c>
      <c r="B380" s="4" t="s">
        <v>332</v>
      </c>
      <c r="C380" s="227" t="s">
        <v>195</v>
      </c>
      <c r="D380" s="43">
        <v>5</v>
      </c>
      <c r="E380" s="64">
        <v>286.26949999999999</v>
      </c>
      <c r="F380" s="64">
        <f t="shared" si="186"/>
        <v>1431.3474999999999</v>
      </c>
      <c r="G380" s="64"/>
      <c r="H380" s="2"/>
      <c r="I380" s="64">
        <f>VLOOKUP($F$380,Tabisr,1)</f>
        <v>368.11</v>
      </c>
      <c r="J380" s="49">
        <f>+F380-I380</f>
        <v>1063.2374999999997</v>
      </c>
      <c r="K380" s="89">
        <f>VLOOKUP($F$380,Tabisr,4)</f>
        <v>6.4000000000000001E-2</v>
      </c>
      <c r="L380" s="48">
        <f>+J380*K380</f>
        <v>68.047199999999989</v>
      </c>
      <c r="M380" s="64">
        <f>VLOOKUP($F$380,Tabisr,3)</f>
        <v>7.05</v>
      </c>
      <c r="N380" s="98">
        <v>0</v>
      </c>
      <c r="O380" s="71">
        <v>0</v>
      </c>
      <c r="P380" s="48">
        <v>0</v>
      </c>
      <c r="Q380" s="48">
        <v>0</v>
      </c>
      <c r="R380" s="48">
        <v>0</v>
      </c>
      <c r="S380" s="48">
        <v>0</v>
      </c>
      <c r="T380" s="49">
        <f t="shared" ref="T380" si="191">F380+G380+H380-N380+O380-P380-Q380-R380-S380</f>
        <v>1431.3474999999999</v>
      </c>
      <c r="U380" s="65">
        <f t="shared" ref="U380" si="192">T380-G380</f>
        <v>1431.3474999999999</v>
      </c>
    </row>
    <row r="381" spans="1:21" ht="50.1" customHeight="1">
      <c r="A381" s="2">
        <v>197</v>
      </c>
      <c r="B381" s="4" t="s">
        <v>333</v>
      </c>
      <c r="C381" s="74" t="s">
        <v>328</v>
      </c>
      <c r="D381" s="43">
        <v>5</v>
      </c>
      <c r="E381" s="64">
        <v>303.09399999999999</v>
      </c>
      <c r="F381" s="64">
        <f t="shared" si="186"/>
        <v>1515.47</v>
      </c>
      <c r="G381" s="64"/>
      <c r="H381" s="154"/>
      <c r="I381" s="64">
        <f>VLOOKUP($F$381,Tabisr,1)</f>
        <v>368.11</v>
      </c>
      <c r="J381" s="65">
        <f>+F381-I381</f>
        <v>1147.3600000000001</v>
      </c>
      <c r="K381" s="94">
        <f>VLOOKUP($F$381,Tabisr,4)</f>
        <v>6.4000000000000001E-2</v>
      </c>
      <c r="L381" s="64">
        <f>+J381*K381</f>
        <v>73.43104000000001</v>
      </c>
      <c r="M381" s="64">
        <f>VLOOKUP($F$381,Tabisr,3)</f>
        <v>7.05</v>
      </c>
      <c r="N381" s="98">
        <v>0</v>
      </c>
      <c r="O381" s="71">
        <v>0</v>
      </c>
      <c r="P381" s="64">
        <v>0</v>
      </c>
      <c r="Q381" s="64">
        <v>0</v>
      </c>
      <c r="R381" s="64">
        <v>0</v>
      </c>
      <c r="S381" s="64">
        <v>0</v>
      </c>
      <c r="T381" s="49">
        <f t="shared" si="189"/>
        <v>1515.47</v>
      </c>
      <c r="U381" s="65">
        <f t="shared" si="190"/>
        <v>1515.47</v>
      </c>
    </row>
    <row r="382" spans="1:21" ht="50.1" customHeight="1">
      <c r="A382" s="2">
        <v>198</v>
      </c>
      <c r="B382" s="148" t="s">
        <v>334</v>
      </c>
      <c r="C382" s="227" t="s">
        <v>195</v>
      </c>
      <c r="D382" s="43">
        <v>5</v>
      </c>
      <c r="E382" s="64">
        <v>286.26949999999999</v>
      </c>
      <c r="F382" s="64">
        <f t="shared" si="186"/>
        <v>1431.3474999999999</v>
      </c>
      <c r="G382" s="64"/>
      <c r="H382" s="2"/>
      <c r="I382" s="64">
        <f>VLOOKUP($F$382,Tabisr,1)</f>
        <v>368.11</v>
      </c>
      <c r="J382" s="65">
        <f>+F382-I382</f>
        <v>1063.2374999999997</v>
      </c>
      <c r="K382" s="94">
        <f>VLOOKUP($F$382,Tabisr,4)</f>
        <v>6.4000000000000001E-2</v>
      </c>
      <c r="L382" s="64">
        <f>+J382*K382</f>
        <v>68.047199999999989</v>
      </c>
      <c r="M382" s="64">
        <f>VLOOKUP($F$382,Tabisr,3)</f>
        <v>7.05</v>
      </c>
      <c r="N382" s="98">
        <v>0</v>
      </c>
      <c r="O382" s="71">
        <v>0</v>
      </c>
      <c r="P382" s="64">
        <v>0</v>
      </c>
      <c r="Q382" s="64">
        <v>0</v>
      </c>
      <c r="R382" s="64">
        <v>0</v>
      </c>
      <c r="S382" s="64">
        <v>0</v>
      </c>
      <c r="T382" s="49">
        <f t="shared" si="189"/>
        <v>1431.3474999999999</v>
      </c>
      <c r="U382" s="65">
        <f t="shared" si="190"/>
        <v>1431.3474999999999</v>
      </c>
    </row>
    <row r="383" spans="1:21" ht="12.75">
      <c r="A383" s="52"/>
      <c r="B383" s="149"/>
      <c r="C383" s="150"/>
      <c r="D383" s="56"/>
      <c r="E383" s="56"/>
      <c r="F383" s="67">
        <f>+SUM(F378:F382)</f>
        <v>7689.13</v>
      </c>
      <c r="G383" s="67">
        <f>+SUM(G378:G382)</f>
        <v>0</v>
      </c>
      <c r="H383" s="67">
        <f>+SUM(H378:H382)</f>
        <v>0</v>
      </c>
      <c r="I383" s="67"/>
      <c r="J383" s="67"/>
      <c r="K383" s="67"/>
      <c r="L383" s="67"/>
      <c r="M383" s="67"/>
      <c r="N383" s="75">
        <f t="shared" ref="N383:U383" si="193">+SUM(N378:N382)</f>
        <v>0</v>
      </c>
      <c r="O383" s="67">
        <f t="shared" si="193"/>
        <v>0</v>
      </c>
      <c r="P383" s="67">
        <f t="shared" si="193"/>
        <v>0</v>
      </c>
      <c r="Q383" s="67">
        <f t="shared" si="193"/>
        <v>0</v>
      </c>
      <c r="R383" s="67">
        <f t="shared" si="193"/>
        <v>0</v>
      </c>
      <c r="S383" s="67">
        <f t="shared" si="193"/>
        <v>0</v>
      </c>
      <c r="T383" s="67">
        <f t="shared" si="193"/>
        <v>7689.13</v>
      </c>
      <c r="U383" s="67">
        <f t="shared" si="193"/>
        <v>7689.13</v>
      </c>
    </row>
    <row r="384" spans="1:21">
      <c r="A384" s="52"/>
      <c r="B384" s="149"/>
      <c r="C384" s="150"/>
      <c r="D384" s="56"/>
      <c r="E384" s="56"/>
      <c r="F384" s="68"/>
      <c r="G384" s="68"/>
      <c r="H384" s="68"/>
      <c r="I384" s="68"/>
      <c r="J384" s="68"/>
      <c r="K384" s="68"/>
      <c r="L384" s="68"/>
      <c r="M384" s="68"/>
      <c r="N384" s="76"/>
      <c r="O384" s="68"/>
      <c r="P384" s="68"/>
      <c r="Q384" s="68"/>
      <c r="R384" s="68"/>
      <c r="S384" s="68"/>
      <c r="T384" s="68"/>
      <c r="U384" s="68"/>
    </row>
    <row r="385" spans="1:21">
      <c r="A385" s="52"/>
      <c r="B385" s="149"/>
      <c r="C385" s="150"/>
      <c r="D385" s="56"/>
      <c r="E385" s="56"/>
      <c r="F385" s="68"/>
      <c r="G385" s="68"/>
      <c r="H385" s="68"/>
      <c r="I385" s="68"/>
      <c r="J385" s="68"/>
      <c r="K385" s="68"/>
      <c r="L385" s="68"/>
      <c r="M385" s="68"/>
      <c r="N385" s="76"/>
      <c r="O385" s="68"/>
      <c r="P385" s="68"/>
      <c r="Q385" s="68"/>
      <c r="R385" s="68"/>
      <c r="S385" s="68"/>
      <c r="T385" s="59"/>
      <c r="U385" s="59"/>
    </row>
    <row r="386" spans="1:21" ht="12.75">
      <c r="A386" s="206" t="s">
        <v>335</v>
      </c>
      <c r="B386" s="207"/>
      <c r="C386" s="207"/>
      <c r="D386" s="207"/>
      <c r="E386" s="207"/>
      <c r="F386" s="207"/>
      <c r="G386" s="207"/>
      <c r="H386" s="207"/>
      <c r="I386" s="207"/>
      <c r="J386" s="207"/>
      <c r="K386" s="207"/>
      <c r="L386" s="207"/>
      <c r="M386" s="207"/>
      <c r="N386" s="207"/>
      <c r="O386" s="207"/>
      <c r="P386" s="207"/>
      <c r="Q386" s="207"/>
      <c r="R386" s="207"/>
      <c r="S386" s="207"/>
      <c r="T386" s="207"/>
      <c r="U386" s="207"/>
    </row>
    <row r="387" spans="1:21" ht="25.5">
      <c r="A387" s="60" t="s">
        <v>4</v>
      </c>
      <c r="B387" s="61" t="s">
        <v>5</v>
      </c>
      <c r="C387" s="60" t="s">
        <v>6</v>
      </c>
      <c r="D387" s="60" t="s">
        <v>8</v>
      </c>
      <c r="E387" s="60" t="s">
        <v>9</v>
      </c>
      <c r="F387" s="60" t="s">
        <v>10</v>
      </c>
      <c r="G387" s="60" t="s">
        <v>11</v>
      </c>
      <c r="H387" s="60" t="s">
        <v>12</v>
      </c>
      <c r="I387" s="93" t="s">
        <v>13</v>
      </c>
      <c r="J387" s="93" t="s">
        <v>14</v>
      </c>
      <c r="K387" s="93" t="s">
        <v>15</v>
      </c>
      <c r="L387" s="93" t="s">
        <v>16</v>
      </c>
      <c r="M387" s="60" t="s">
        <v>17</v>
      </c>
      <c r="N387" s="60" t="s">
        <v>18</v>
      </c>
      <c r="O387" s="60" t="s">
        <v>19</v>
      </c>
      <c r="P387" s="60" t="s">
        <v>20</v>
      </c>
      <c r="Q387" s="60" t="s">
        <v>21</v>
      </c>
      <c r="R387" s="60" t="s">
        <v>22</v>
      </c>
      <c r="S387" s="60" t="s">
        <v>23</v>
      </c>
      <c r="T387" s="60" t="s">
        <v>24</v>
      </c>
      <c r="U387" s="60" t="s">
        <v>25</v>
      </c>
    </row>
    <row r="388" spans="1:21" s="26" customFormat="1" ht="50.1" customHeight="1">
      <c r="A388" s="40">
        <v>334</v>
      </c>
      <c r="B388" s="41" t="s">
        <v>336</v>
      </c>
      <c r="C388" s="77" t="s">
        <v>322</v>
      </c>
      <c r="D388" s="43">
        <v>5</v>
      </c>
      <c r="E388" s="71">
        <v>359.09899999999999</v>
      </c>
      <c r="F388" s="71">
        <f>D388*E388</f>
        <v>1795.4949999999999</v>
      </c>
      <c r="G388" s="71"/>
      <c r="H388" s="71"/>
      <c r="I388" s="71">
        <f>VLOOKUP($F$388,Tabisr,1)</f>
        <v>368.11</v>
      </c>
      <c r="J388" s="96">
        <f>+F388-I388</f>
        <v>1427.3849999999998</v>
      </c>
      <c r="K388" s="97">
        <f>VLOOKUP($F$388,Tabisr,4)</f>
        <v>6.4000000000000001E-2</v>
      </c>
      <c r="L388" s="71">
        <f>+J388*K388</f>
        <v>91.352639999999994</v>
      </c>
      <c r="M388" s="71">
        <f>VLOOKUP($F$388,Tabisr,3)</f>
        <v>7.05</v>
      </c>
      <c r="N388" s="98">
        <v>0</v>
      </c>
      <c r="O388" s="71">
        <v>0</v>
      </c>
      <c r="P388" s="71">
        <v>0</v>
      </c>
      <c r="Q388" s="71">
        <v>0</v>
      </c>
      <c r="R388" s="71">
        <v>0</v>
      </c>
      <c r="S388" s="71"/>
      <c r="T388" s="45">
        <f>F388+G388+H388-N388+O388-P388-Q388-R388-S388</f>
        <v>1795.4949999999999</v>
      </c>
      <c r="U388" s="96">
        <f>T388-G388</f>
        <v>1795.4949999999999</v>
      </c>
    </row>
    <row r="389" spans="1:21" s="26" customFormat="1" ht="54" customHeight="1">
      <c r="A389" s="40">
        <v>335</v>
      </c>
      <c r="B389" s="41" t="s">
        <v>337</v>
      </c>
      <c r="C389" s="77" t="s">
        <v>54</v>
      </c>
      <c r="D389" s="43">
        <v>5</v>
      </c>
      <c r="E389" s="44">
        <v>303.08999999999997</v>
      </c>
      <c r="F389" s="71">
        <f>D389*E389</f>
        <v>1515.4499999999998</v>
      </c>
      <c r="G389" s="71"/>
      <c r="H389" s="40"/>
      <c r="I389" s="71">
        <f>VLOOKUP($F$389,Tabisr,1)</f>
        <v>368.11</v>
      </c>
      <c r="J389" s="96">
        <f>+F389-I389</f>
        <v>1147.3399999999997</v>
      </c>
      <c r="K389" s="97">
        <f>VLOOKUP($F$389,Tabisr,4)</f>
        <v>6.4000000000000001E-2</v>
      </c>
      <c r="L389" s="71">
        <f>+J389*K389</f>
        <v>73.429759999999987</v>
      </c>
      <c r="M389" s="71">
        <f>VLOOKUP($F$389,Tabisr,3)</f>
        <v>7.05</v>
      </c>
      <c r="N389" s="88">
        <v>0</v>
      </c>
      <c r="O389" s="44">
        <v>0</v>
      </c>
      <c r="P389" s="71">
        <v>0</v>
      </c>
      <c r="Q389" s="71">
        <v>0</v>
      </c>
      <c r="R389" s="71">
        <v>0</v>
      </c>
      <c r="S389" s="71">
        <v>0</v>
      </c>
      <c r="T389" s="45">
        <f t="shared" ref="T389" si="194">F389+G389+H389-N389+O389-P389-Q389-R389-S389</f>
        <v>1515.4499999999998</v>
      </c>
      <c r="U389" s="96">
        <f t="shared" ref="U389" si="195">T389-G389</f>
        <v>1515.4499999999998</v>
      </c>
    </row>
    <row r="390" spans="1:21">
      <c r="A390" s="122"/>
      <c r="B390" s="151" t="s">
        <v>79</v>
      </c>
      <c r="C390" s="152"/>
      <c r="D390" s="153"/>
      <c r="E390" s="126"/>
      <c r="F390" s="126"/>
      <c r="G390" s="126"/>
      <c r="H390" s="122"/>
      <c r="I390" s="126"/>
      <c r="J390" s="129"/>
      <c r="K390" s="130"/>
      <c r="L390" s="126"/>
      <c r="M390" s="126"/>
      <c r="N390" s="155"/>
      <c r="O390" s="156"/>
      <c r="P390" s="126"/>
      <c r="Q390" s="126"/>
      <c r="R390" s="126"/>
      <c r="S390" s="126"/>
      <c r="T390" s="135"/>
      <c r="U390" s="129"/>
    </row>
    <row r="391" spans="1:21" ht="22.5">
      <c r="A391" s="122"/>
      <c r="B391" s="151" t="s">
        <v>79</v>
      </c>
      <c r="C391" s="152" t="s">
        <v>338</v>
      </c>
      <c r="D391" s="122"/>
      <c r="E391" s="125"/>
      <c r="F391" s="126"/>
      <c r="G391" s="126"/>
      <c r="H391" s="122"/>
      <c r="I391" s="126"/>
      <c r="J391" s="129"/>
      <c r="K391" s="130"/>
      <c r="L391" s="126"/>
      <c r="M391" s="126"/>
      <c r="N391" s="131"/>
      <c r="O391" s="126"/>
      <c r="P391" s="126">
        <v>0</v>
      </c>
      <c r="Q391" s="126">
        <v>0</v>
      </c>
      <c r="R391" s="126">
        <v>0</v>
      </c>
      <c r="S391" s="126">
        <v>0</v>
      </c>
      <c r="T391" s="135">
        <f t="shared" ref="T391" si="196">F391+G391+H391-N391+O391-P391-Q391-R391-S391</f>
        <v>0</v>
      </c>
      <c r="U391" s="129">
        <f t="shared" ref="U391" si="197">T391-G391</f>
        <v>0</v>
      </c>
    </row>
    <row r="392" spans="1:21" ht="12.75">
      <c r="A392" s="52"/>
      <c r="B392" s="53"/>
      <c r="C392" s="54"/>
      <c r="D392" s="52"/>
      <c r="E392" s="52"/>
      <c r="F392" s="58">
        <f>+SUM(F388:F391)</f>
        <v>3310.9449999999997</v>
      </c>
      <c r="G392" s="58">
        <f>+SUM(G388:G391)</f>
        <v>0</v>
      </c>
      <c r="H392" s="58">
        <f>+SUM(H389:H391)</f>
        <v>0</v>
      </c>
      <c r="I392" s="58"/>
      <c r="J392" s="58"/>
      <c r="K392" s="58"/>
      <c r="L392" s="58"/>
      <c r="M392" s="58"/>
      <c r="N392" s="91">
        <f t="shared" ref="N392:U392" si="198">+SUM(N388:N391)</f>
        <v>0</v>
      </c>
      <c r="O392" s="58">
        <f t="shared" si="198"/>
        <v>0</v>
      </c>
      <c r="P392" s="58">
        <f t="shared" si="198"/>
        <v>0</v>
      </c>
      <c r="Q392" s="58">
        <f t="shared" si="198"/>
        <v>0</v>
      </c>
      <c r="R392" s="58">
        <f t="shared" si="198"/>
        <v>0</v>
      </c>
      <c r="S392" s="58">
        <f t="shared" si="198"/>
        <v>0</v>
      </c>
      <c r="T392" s="58">
        <f t="shared" si="198"/>
        <v>3310.9449999999997</v>
      </c>
      <c r="U392" s="58">
        <f t="shared" si="198"/>
        <v>3310.9449999999997</v>
      </c>
    </row>
    <row r="393" spans="1:21">
      <c r="A393" s="52"/>
      <c r="B393" s="53"/>
      <c r="C393" s="54"/>
      <c r="D393" s="52"/>
      <c r="E393" s="52"/>
      <c r="F393" s="59"/>
      <c r="G393" s="59"/>
      <c r="H393" s="59"/>
      <c r="I393" s="59"/>
      <c r="J393" s="59"/>
      <c r="K393" s="59"/>
      <c r="L393" s="59"/>
      <c r="M393" s="59"/>
      <c r="N393" s="92"/>
      <c r="O393" s="59"/>
      <c r="P393" s="59"/>
      <c r="Q393" s="59"/>
      <c r="R393" s="59"/>
      <c r="S393" s="59"/>
      <c r="T393" s="59"/>
      <c r="U393" s="59"/>
    </row>
    <row r="394" spans="1:21">
      <c r="A394" s="52"/>
      <c r="B394" s="53"/>
      <c r="C394" s="54"/>
      <c r="D394" s="52"/>
      <c r="E394" s="52"/>
      <c r="F394" s="59"/>
      <c r="G394" s="59"/>
      <c r="H394" s="59"/>
      <c r="I394" s="59"/>
      <c r="J394" s="59"/>
      <c r="K394" s="59"/>
      <c r="L394" s="59"/>
      <c r="M394" s="59"/>
      <c r="N394" s="92"/>
      <c r="O394" s="59"/>
      <c r="P394" s="59"/>
      <c r="Q394" s="59"/>
      <c r="R394" s="59"/>
      <c r="S394" s="59"/>
      <c r="T394" s="59"/>
      <c r="U394" s="59"/>
    </row>
    <row r="395" spans="1:21" ht="12.75">
      <c r="A395" s="206" t="s">
        <v>339</v>
      </c>
      <c r="B395" s="207"/>
      <c r="C395" s="207"/>
      <c r="D395" s="207"/>
      <c r="E395" s="207"/>
      <c r="F395" s="207"/>
      <c r="G395" s="207"/>
      <c r="H395" s="207"/>
      <c r="I395" s="207"/>
      <c r="J395" s="207"/>
      <c r="K395" s="207"/>
      <c r="L395" s="207"/>
      <c r="M395" s="207"/>
      <c r="N395" s="207"/>
      <c r="O395" s="207"/>
      <c r="P395" s="207"/>
      <c r="Q395" s="207"/>
      <c r="R395" s="207"/>
      <c r="S395" s="207"/>
      <c r="T395" s="207"/>
      <c r="U395" s="207"/>
    </row>
    <row r="396" spans="1:21" ht="25.5">
      <c r="A396" s="60" t="s">
        <v>4</v>
      </c>
      <c r="B396" s="61" t="s">
        <v>5</v>
      </c>
      <c r="C396" s="60" t="s">
        <v>6</v>
      </c>
      <c r="D396" s="60" t="s">
        <v>8</v>
      </c>
      <c r="E396" s="60" t="s">
        <v>9</v>
      </c>
      <c r="F396" s="60" t="s">
        <v>10</v>
      </c>
      <c r="G396" s="60" t="s">
        <v>11</v>
      </c>
      <c r="H396" s="60" t="s">
        <v>12</v>
      </c>
      <c r="I396" s="93" t="s">
        <v>13</v>
      </c>
      <c r="J396" s="93" t="s">
        <v>14</v>
      </c>
      <c r="K396" s="93" t="s">
        <v>15</v>
      </c>
      <c r="L396" s="93" t="s">
        <v>16</v>
      </c>
      <c r="M396" s="60" t="s">
        <v>17</v>
      </c>
      <c r="N396" s="60" t="s">
        <v>18</v>
      </c>
      <c r="O396" s="60" t="s">
        <v>19</v>
      </c>
      <c r="P396" s="60" t="s">
        <v>20</v>
      </c>
      <c r="Q396" s="60" t="s">
        <v>21</v>
      </c>
      <c r="R396" s="60" t="s">
        <v>22</v>
      </c>
      <c r="S396" s="60" t="s">
        <v>23</v>
      </c>
      <c r="T396" s="60" t="s">
        <v>24</v>
      </c>
      <c r="U396" s="60" t="s">
        <v>25</v>
      </c>
    </row>
    <row r="397" spans="1:21" s="26" customFormat="1" ht="45.95" customHeight="1">
      <c r="A397" s="2">
        <v>202</v>
      </c>
      <c r="B397" s="4" t="s">
        <v>340</v>
      </c>
      <c r="C397" s="74" t="s">
        <v>322</v>
      </c>
      <c r="D397" s="43">
        <v>5</v>
      </c>
      <c r="E397" s="64">
        <v>359.09899999999999</v>
      </c>
      <c r="F397" s="64">
        <f t="shared" ref="F397:F403" si="199">D397*E397</f>
        <v>1795.4949999999999</v>
      </c>
      <c r="G397" s="64"/>
      <c r="H397" s="64"/>
      <c r="I397" s="64">
        <f>VLOOKUP($F$397,Tabisr,1)</f>
        <v>368.11</v>
      </c>
      <c r="J397" s="65">
        <f t="shared" ref="J397:J403" si="200">+F397-I397</f>
        <v>1427.3849999999998</v>
      </c>
      <c r="K397" s="94">
        <f>VLOOKUP($F$397,Tabisr,4)</f>
        <v>6.4000000000000001E-2</v>
      </c>
      <c r="L397" s="64">
        <f>+J397*K397</f>
        <v>91.352639999999994</v>
      </c>
      <c r="M397" s="64">
        <f>VLOOKUP($F$397,Tabisr,3)</f>
        <v>7.05</v>
      </c>
      <c r="N397" s="98">
        <v>0</v>
      </c>
      <c r="O397" s="71">
        <v>0</v>
      </c>
      <c r="P397" s="64">
        <v>0</v>
      </c>
      <c r="Q397" s="64">
        <v>0</v>
      </c>
      <c r="R397" s="64">
        <v>0</v>
      </c>
      <c r="S397" s="64">
        <v>0</v>
      </c>
      <c r="T397" s="49">
        <f t="shared" ref="T397" si="201">F397+G397+H397-N397+O397-P397-Q397-R397-S397</f>
        <v>1795.4949999999999</v>
      </c>
      <c r="U397" s="65">
        <f>T397-G397</f>
        <v>1795.4949999999999</v>
      </c>
    </row>
    <row r="398" spans="1:21" s="26" customFormat="1" ht="48.95" customHeight="1">
      <c r="A398" s="2">
        <v>203</v>
      </c>
      <c r="B398" s="4" t="s">
        <v>341</v>
      </c>
      <c r="C398" s="74" t="s">
        <v>54</v>
      </c>
      <c r="D398" s="43">
        <v>5</v>
      </c>
      <c r="E398" s="64">
        <v>303.09399999999999</v>
      </c>
      <c r="F398" s="64">
        <f t="shared" si="199"/>
        <v>1515.47</v>
      </c>
      <c r="G398" s="64"/>
      <c r="H398" s="154"/>
      <c r="I398" s="64">
        <f>VLOOKUP($F$398,Tabisr,1)</f>
        <v>368.11</v>
      </c>
      <c r="J398" s="65">
        <f t="shared" si="200"/>
        <v>1147.3600000000001</v>
      </c>
      <c r="K398" s="94">
        <f>VLOOKUP($F$398,Tabisr,4)</f>
        <v>6.4000000000000001E-2</v>
      </c>
      <c r="L398" s="64">
        <f t="shared" ref="L398:L403" si="202">+J398*K398</f>
        <v>73.43104000000001</v>
      </c>
      <c r="M398" s="64">
        <f>VLOOKUP($F$398,Tabisr,3)</f>
        <v>7.05</v>
      </c>
      <c r="N398" s="98">
        <v>0</v>
      </c>
      <c r="O398" s="71">
        <v>0</v>
      </c>
      <c r="P398" s="64">
        <v>0</v>
      </c>
      <c r="Q398" s="64">
        <v>0</v>
      </c>
      <c r="R398" s="64">
        <v>0</v>
      </c>
      <c r="S398" s="64">
        <v>0</v>
      </c>
      <c r="T398" s="49">
        <f t="shared" ref="T398:T403" si="203">F398+G398+H398-N398+O398-P398-Q398-R398-S398</f>
        <v>1515.47</v>
      </c>
      <c r="U398" s="65">
        <f t="shared" ref="U398:U403" si="204">T398-G398</f>
        <v>1515.47</v>
      </c>
    </row>
    <row r="399" spans="1:21" s="26" customFormat="1" ht="50.1" customHeight="1">
      <c r="A399" s="2">
        <v>204</v>
      </c>
      <c r="B399" s="4" t="s">
        <v>342</v>
      </c>
      <c r="C399" s="74" t="s">
        <v>195</v>
      </c>
      <c r="D399" s="43">
        <v>5</v>
      </c>
      <c r="E399" s="64">
        <v>286.26949999999999</v>
      </c>
      <c r="F399" s="64">
        <f t="shared" si="199"/>
        <v>1431.3474999999999</v>
      </c>
      <c r="G399" s="64"/>
      <c r="H399" s="2"/>
      <c r="I399" s="64">
        <f>VLOOKUP($F$399,Tabisr,1)</f>
        <v>368.11</v>
      </c>
      <c r="J399" s="65">
        <f t="shared" si="200"/>
        <v>1063.2374999999997</v>
      </c>
      <c r="K399" s="94">
        <f>VLOOKUP($F$399,Tabisr,4)</f>
        <v>6.4000000000000001E-2</v>
      </c>
      <c r="L399" s="64">
        <f t="shared" si="202"/>
        <v>68.047199999999989</v>
      </c>
      <c r="M399" s="64">
        <f>VLOOKUP($F$399,Tabisr,3)</f>
        <v>7.05</v>
      </c>
      <c r="N399" s="98">
        <v>0</v>
      </c>
      <c r="O399" s="71">
        <v>0</v>
      </c>
      <c r="P399" s="64">
        <v>0</v>
      </c>
      <c r="Q399" s="64">
        <v>0</v>
      </c>
      <c r="R399" s="64">
        <v>0</v>
      </c>
      <c r="S399" s="64">
        <v>0</v>
      </c>
      <c r="T399" s="49">
        <f t="shared" si="203"/>
        <v>1431.3474999999999</v>
      </c>
      <c r="U399" s="65">
        <f t="shared" si="204"/>
        <v>1431.3474999999999</v>
      </c>
    </row>
    <row r="400" spans="1:21" s="26" customFormat="1" ht="51" customHeight="1">
      <c r="A400" s="2">
        <v>205</v>
      </c>
      <c r="B400" s="4" t="s">
        <v>343</v>
      </c>
      <c r="C400" s="74" t="s">
        <v>344</v>
      </c>
      <c r="D400" s="43">
        <v>5</v>
      </c>
      <c r="E400" s="64">
        <v>286.26949999999999</v>
      </c>
      <c r="F400" s="64">
        <f t="shared" si="199"/>
        <v>1431.3474999999999</v>
      </c>
      <c r="G400" s="64"/>
      <c r="H400" s="2"/>
      <c r="I400" s="64">
        <f>VLOOKUP($F$400,Tabisr,1)</f>
        <v>368.11</v>
      </c>
      <c r="J400" s="65">
        <f t="shared" si="200"/>
        <v>1063.2374999999997</v>
      </c>
      <c r="K400" s="94">
        <f>VLOOKUP($F$400,Tabisr,4)</f>
        <v>6.4000000000000001E-2</v>
      </c>
      <c r="L400" s="64">
        <f t="shared" si="202"/>
        <v>68.047199999999989</v>
      </c>
      <c r="M400" s="64">
        <f>VLOOKUP($F$400,Tabisr,3)</f>
        <v>7.05</v>
      </c>
      <c r="N400" s="98">
        <v>0</v>
      </c>
      <c r="O400" s="71">
        <v>0</v>
      </c>
      <c r="P400" s="64">
        <v>0</v>
      </c>
      <c r="Q400" s="64">
        <v>0</v>
      </c>
      <c r="R400" s="64">
        <v>0</v>
      </c>
      <c r="S400" s="64">
        <v>0</v>
      </c>
      <c r="T400" s="49">
        <f t="shared" si="203"/>
        <v>1431.3474999999999</v>
      </c>
      <c r="U400" s="65">
        <f t="shared" si="204"/>
        <v>1431.3474999999999</v>
      </c>
    </row>
    <row r="401" spans="1:21" s="26" customFormat="1" ht="53.1" customHeight="1">
      <c r="A401" s="2">
        <v>206</v>
      </c>
      <c r="B401" s="4" t="s">
        <v>345</v>
      </c>
      <c r="C401" s="74" t="s">
        <v>194</v>
      </c>
      <c r="D401" s="43">
        <v>5</v>
      </c>
      <c r="E401" s="64">
        <v>286.26949999999999</v>
      </c>
      <c r="F401" s="64">
        <f t="shared" si="199"/>
        <v>1431.3474999999999</v>
      </c>
      <c r="G401" s="64"/>
      <c r="H401" s="2"/>
      <c r="I401" s="64">
        <f>VLOOKUP($F$401,Tabisr,1)</f>
        <v>368.11</v>
      </c>
      <c r="J401" s="65">
        <f t="shared" si="200"/>
        <v>1063.2374999999997</v>
      </c>
      <c r="K401" s="94">
        <f>VLOOKUP($F$401,Tabisr,4)</f>
        <v>6.4000000000000001E-2</v>
      </c>
      <c r="L401" s="64">
        <f t="shared" si="202"/>
        <v>68.047199999999989</v>
      </c>
      <c r="M401" s="64">
        <f>VLOOKUP($F$401,Tabisr,3)</f>
        <v>7.05</v>
      </c>
      <c r="N401" s="98">
        <v>0</v>
      </c>
      <c r="O401" s="71">
        <v>0</v>
      </c>
      <c r="P401" s="64">
        <v>0</v>
      </c>
      <c r="Q401" s="64">
        <v>0</v>
      </c>
      <c r="R401" s="64">
        <v>0</v>
      </c>
      <c r="S401" s="64">
        <v>0</v>
      </c>
      <c r="T401" s="49">
        <f t="shared" si="203"/>
        <v>1431.3474999999999</v>
      </c>
      <c r="U401" s="65">
        <f t="shared" si="204"/>
        <v>1431.3474999999999</v>
      </c>
    </row>
    <row r="402" spans="1:21" s="26" customFormat="1" ht="47.1" customHeight="1">
      <c r="A402" s="2">
        <v>207</v>
      </c>
      <c r="B402" s="4" t="s">
        <v>346</v>
      </c>
      <c r="C402" s="74" t="s">
        <v>347</v>
      </c>
      <c r="D402" s="43">
        <v>5</v>
      </c>
      <c r="E402" s="64">
        <v>286.26949999999999</v>
      </c>
      <c r="F402" s="64">
        <f t="shared" si="199"/>
        <v>1431.3474999999999</v>
      </c>
      <c r="G402" s="64"/>
      <c r="H402" s="2"/>
      <c r="I402" s="64">
        <f>VLOOKUP($F$402,Tabisr,1)</f>
        <v>368.11</v>
      </c>
      <c r="J402" s="65">
        <f t="shared" si="200"/>
        <v>1063.2374999999997</v>
      </c>
      <c r="K402" s="94">
        <f>VLOOKUP($F$402,Tabisr,4)</f>
        <v>6.4000000000000001E-2</v>
      </c>
      <c r="L402" s="64">
        <f t="shared" si="202"/>
        <v>68.047199999999989</v>
      </c>
      <c r="M402" s="64">
        <f>VLOOKUP($F$402,Tabisr,3)</f>
        <v>7.05</v>
      </c>
      <c r="N402" s="98">
        <v>0</v>
      </c>
      <c r="O402" s="71">
        <v>0</v>
      </c>
      <c r="P402" s="64">
        <v>0</v>
      </c>
      <c r="Q402" s="64">
        <v>0</v>
      </c>
      <c r="R402" s="64">
        <v>0</v>
      </c>
      <c r="S402" s="64">
        <v>0</v>
      </c>
      <c r="T402" s="49">
        <f t="shared" si="203"/>
        <v>1431.3474999999999</v>
      </c>
      <c r="U402" s="65">
        <f t="shared" si="204"/>
        <v>1431.3474999999999</v>
      </c>
    </row>
    <row r="403" spans="1:21" s="26" customFormat="1" ht="54" customHeight="1">
      <c r="A403" s="2">
        <v>208</v>
      </c>
      <c r="B403" s="4" t="s">
        <v>348</v>
      </c>
      <c r="C403" s="74" t="s">
        <v>349</v>
      </c>
      <c r="D403" s="43">
        <v>5</v>
      </c>
      <c r="E403" s="64">
        <v>286.26949999999999</v>
      </c>
      <c r="F403" s="64">
        <f t="shared" si="199"/>
        <v>1431.3474999999999</v>
      </c>
      <c r="G403" s="64"/>
      <c r="H403" s="2"/>
      <c r="I403" s="64">
        <f>VLOOKUP($F$403,Tabisr,1)</f>
        <v>368.11</v>
      </c>
      <c r="J403" s="65">
        <f t="shared" si="200"/>
        <v>1063.2374999999997</v>
      </c>
      <c r="K403" s="94">
        <f>VLOOKUP($F$403,Tabisr,4)</f>
        <v>6.4000000000000001E-2</v>
      </c>
      <c r="L403" s="64">
        <f t="shared" si="202"/>
        <v>68.047199999999989</v>
      </c>
      <c r="M403" s="64">
        <f>VLOOKUP($F$403,Tabisr,3)</f>
        <v>7.05</v>
      </c>
      <c r="N403" s="98">
        <v>0</v>
      </c>
      <c r="O403" s="71">
        <v>0</v>
      </c>
      <c r="P403" s="64">
        <v>0</v>
      </c>
      <c r="Q403" s="64">
        <v>0</v>
      </c>
      <c r="R403" s="64">
        <v>0</v>
      </c>
      <c r="S403" s="64">
        <v>0</v>
      </c>
      <c r="T403" s="49">
        <f t="shared" si="203"/>
        <v>1431.3474999999999</v>
      </c>
      <c r="U403" s="65">
        <f t="shared" si="204"/>
        <v>1431.3474999999999</v>
      </c>
    </row>
    <row r="404" spans="1:21" ht="25.5">
      <c r="A404" s="122"/>
      <c r="B404" s="151"/>
      <c r="C404" s="74" t="s">
        <v>350</v>
      </c>
      <c r="D404" s="153">
        <v>0</v>
      </c>
      <c r="E404" s="126">
        <v>286.26949999999999</v>
      </c>
      <c r="F404" s="126">
        <f t="shared" ref="F404" si="205">D404*E404</f>
        <v>0</v>
      </c>
      <c r="G404" s="126"/>
      <c r="H404" s="122"/>
      <c r="I404" s="126"/>
      <c r="J404" s="129"/>
      <c r="K404" s="130"/>
      <c r="L404" s="126"/>
      <c r="M404" s="126"/>
      <c r="N404" s="175"/>
      <c r="O404" s="176">
        <v>0</v>
      </c>
      <c r="P404" s="126">
        <v>0</v>
      </c>
      <c r="Q404" s="126">
        <v>0</v>
      </c>
      <c r="R404" s="126">
        <v>0</v>
      </c>
      <c r="S404" s="126">
        <v>0</v>
      </c>
      <c r="T404" s="135">
        <f t="shared" ref="T404" si="206">F404+G404+H404-N404+O404-P404-Q404-R404-S404</f>
        <v>0</v>
      </c>
      <c r="U404" s="129">
        <f t="shared" ref="U404" si="207">T404-G404</f>
        <v>0</v>
      </c>
    </row>
    <row r="405" spans="1:21" ht="12.75">
      <c r="A405" s="52"/>
      <c r="B405" s="53"/>
      <c r="C405" s="54"/>
      <c r="D405" s="56"/>
      <c r="E405" s="56"/>
      <c r="F405" s="67">
        <f>+SUM(F397:F404)</f>
        <v>10467.702499999999</v>
      </c>
      <c r="G405" s="67">
        <f>+SUM(G397:G404)</f>
        <v>0</v>
      </c>
      <c r="H405" s="67">
        <f>+SUM(H397:H404)</f>
        <v>0</v>
      </c>
      <c r="I405" s="67"/>
      <c r="J405" s="67"/>
      <c r="K405" s="67"/>
      <c r="L405" s="67"/>
      <c r="M405" s="67"/>
      <c r="N405" s="75">
        <f>+SUM(N397:N404)</f>
        <v>0</v>
      </c>
      <c r="O405" s="75">
        <f t="shared" ref="O405:U405" si="208">+SUM(O397:O404)</f>
        <v>0</v>
      </c>
      <c r="P405" s="75">
        <f t="shared" si="208"/>
        <v>0</v>
      </c>
      <c r="Q405" s="75">
        <f t="shared" si="208"/>
        <v>0</v>
      </c>
      <c r="R405" s="75">
        <f t="shared" si="208"/>
        <v>0</v>
      </c>
      <c r="S405" s="75">
        <f t="shared" si="208"/>
        <v>0</v>
      </c>
      <c r="T405" s="75">
        <f t="shared" si="208"/>
        <v>10467.702499999999</v>
      </c>
      <c r="U405" s="75">
        <f t="shared" si="208"/>
        <v>10467.702499999999</v>
      </c>
    </row>
    <row r="406" spans="1:21">
      <c r="A406" s="52"/>
      <c r="B406" s="53"/>
      <c r="C406" s="54"/>
      <c r="D406" s="56"/>
      <c r="E406" s="56"/>
      <c r="F406" s="68"/>
      <c r="G406" s="68"/>
      <c r="H406" s="68"/>
      <c r="I406" s="68"/>
      <c r="J406" s="68"/>
      <c r="K406" s="68"/>
      <c r="L406" s="68"/>
      <c r="M406" s="68"/>
      <c r="N406" s="76"/>
      <c r="O406" s="68"/>
      <c r="P406" s="68"/>
      <c r="Q406" s="68"/>
      <c r="R406" s="68"/>
      <c r="S406" s="68"/>
      <c r="T406" s="68"/>
      <c r="U406" s="68"/>
    </row>
    <row r="407" spans="1:21">
      <c r="A407" s="52"/>
      <c r="B407" s="53"/>
      <c r="C407" s="54"/>
      <c r="D407" s="56"/>
      <c r="E407" s="56"/>
      <c r="F407" s="68"/>
      <c r="G407" s="68"/>
      <c r="H407" s="68"/>
      <c r="I407" s="68"/>
      <c r="J407" s="68"/>
      <c r="K407" s="68"/>
      <c r="L407" s="68"/>
      <c r="M407" s="68"/>
      <c r="N407" s="76"/>
      <c r="O407" s="68"/>
      <c r="P407" s="68"/>
      <c r="Q407" s="68"/>
      <c r="R407" s="68"/>
      <c r="S407" s="68"/>
      <c r="T407" s="68"/>
      <c r="U407" s="68"/>
    </row>
    <row r="408" spans="1:21" ht="12.75">
      <c r="A408" s="206" t="s">
        <v>351</v>
      </c>
      <c r="B408" s="207"/>
      <c r="C408" s="207"/>
      <c r="D408" s="207"/>
      <c r="E408" s="207"/>
      <c r="F408" s="207"/>
      <c r="G408" s="207"/>
      <c r="H408" s="207"/>
      <c r="I408" s="207"/>
      <c r="J408" s="207"/>
      <c r="K408" s="207"/>
      <c r="L408" s="207"/>
      <c r="M408" s="207"/>
      <c r="N408" s="207"/>
      <c r="O408" s="207"/>
      <c r="P408" s="207"/>
      <c r="Q408" s="207"/>
      <c r="R408" s="207"/>
      <c r="S408" s="207"/>
      <c r="T408" s="207"/>
      <c r="U408" s="207"/>
    </row>
    <row r="409" spans="1:21" ht="25.5">
      <c r="A409" s="60" t="s">
        <v>4</v>
      </c>
      <c r="B409" s="61" t="s">
        <v>5</v>
      </c>
      <c r="C409" s="60" t="s">
        <v>6</v>
      </c>
      <c r="D409" s="60" t="s">
        <v>8</v>
      </c>
      <c r="E409" s="60" t="s">
        <v>9</v>
      </c>
      <c r="F409" s="60" t="s">
        <v>10</v>
      </c>
      <c r="G409" s="60" t="s">
        <v>11</v>
      </c>
      <c r="H409" s="60" t="s">
        <v>12</v>
      </c>
      <c r="I409" s="93" t="s">
        <v>13</v>
      </c>
      <c r="J409" s="93" t="s">
        <v>14</v>
      </c>
      <c r="K409" s="93" t="s">
        <v>15</v>
      </c>
      <c r="L409" s="93" t="s">
        <v>16</v>
      </c>
      <c r="M409" s="60" t="s">
        <v>17</v>
      </c>
      <c r="N409" s="60" t="s">
        <v>18</v>
      </c>
      <c r="O409" s="60" t="s">
        <v>19</v>
      </c>
      <c r="P409" s="60" t="s">
        <v>20</v>
      </c>
      <c r="Q409" s="60" t="s">
        <v>21</v>
      </c>
      <c r="R409" s="60" t="s">
        <v>22</v>
      </c>
      <c r="S409" s="60" t="s">
        <v>23</v>
      </c>
      <c r="T409" s="60" t="s">
        <v>24</v>
      </c>
      <c r="U409" s="60" t="s">
        <v>25</v>
      </c>
    </row>
    <row r="410" spans="1:21" s="26" customFormat="1" ht="47.1" customHeight="1">
      <c r="A410" s="2">
        <v>252</v>
      </c>
      <c r="B410" s="4" t="s">
        <v>352</v>
      </c>
      <c r="C410" s="74" t="s">
        <v>353</v>
      </c>
      <c r="D410" s="43">
        <v>5</v>
      </c>
      <c r="E410" s="64">
        <v>477.05450000000002</v>
      </c>
      <c r="F410" s="64">
        <f>D410*E410</f>
        <v>2385.2725</v>
      </c>
      <c r="G410" s="64"/>
      <c r="H410" s="100"/>
      <c r="I410" s="64">
        <f>VLOOKUP($F$410,Tabisr,1)</f>
        <v>368.11</v>
      </c>
      <c r="J410" s="65">
        <f t="shared" ref="J410:J411" si="209">+F410-I410</f>
        <v>2017.1624999999999</v>
      </c>
      <c r="K410" s="94">
        <f>VLOOKUP($F$410,Tabisr,4)</f>
        <v>6.4000000000000001E-2</v>
      </c>
      <c r="L410" s="64">
        <f t="shared" ref="L410:L411" si="210">+J410*K410</f>
        <v>129.0984</v>
      </c>
      <c r="M410" s="64">
        <f>VLOOKUP($F$410,Tabisr,3)</f>
        <v>7.05</v>
      </c>
      <c r="N410" s="98">
        <v>0</v>
      </c>
      <c r="O410" s="71">
        <v>0</v>
      </c>
      <c r="P410" s="64">
        <v>0</v>
      </c>
      <c r="Q410" s="64">
        <v>0</v>
      </c>
      <c r="R410" s="64">
        <v>0</v>
      </c>
      <c r="S410" s="64">
        <v>0</v>
      </c>
      <c r="T410" s="49">
        <f t="shared" ref="T410" si="211">F410+G410+H410-N410+O410-P410-Q410-R410-S410</f>
        <v>2385.2725</v>
      </c>
      <c r="U410" s="65">
        <f t="shared" ref="U410" si="212">T410-G410</f>
        <v>2385.2725</v>
      </c>
    </row>
    <row r="411" spans="1:21" s="26" customFormat="1" ht="45" customHeight="1">
      <c r="A411" s="2">
        <v>253</v>
      </c>
      <c r="B411" s="4" t="s">
        <v>354</v>
      </c>
      <c r="C411" s="74" t="s">
        <v>353</v>
      </c>
      <c r="D411" s="43">
        <v>5</v>
      </c>
      <c r="E411" s="64">
        <v>477.05450000000002</v>
      </c>
      <c r="F411" s="64">
        <f>D411*E411</f>
        <v>2385.2725</v>
      </c>
      <c r="G411" s="64"/>
      <c r="H411" s="100"/>
      <c r="I411" s="64">
        <f>VLOOKUP($F$410,Tabisr,1)</f>
        <v>368.11</v>
      </c>
      <c r="J411" s="65">
        <f t="shared" si="209"/>
        <v>2017.1624999999999</v>
      </c>
      <c r="K411" s="94">
        <f>VLOOKUP($F$410,Tabisr,4)</f>
        <v>6.4000000000000001E-2</v>
      </c>
      <c r="L411" s="64">
        <f t="shared" si="210"/>
        <v>129.0984</v>
      </c>
      <c r="M411" s="64">
        <f>VLOOKUP($F$410,Tabisr,3)</f>
        <v>7.05</v>
      </c>
      <c r="N411" s="98">
        <v>0</v>
      </c>
      <c r="O411" s="71">
        <v>0</v>
      </c>
      <c r="P411" s="64">
        <v>0</v>
      </c>
      <c r="Q411" s="64">
        <v>0</v>
      </c>
      <c r="R411" s="64">
        <v>0</v>
      </c>
      <c r="S411" s="64">
        <v>0</v>
      </c>
      <c r="T411" s="49">
        <f t="shared" ref="T411" si="213">F411+G411+H411-N411+O411-P411-Q411-R411-S411</f>
        <v>2385.2725</v>
      </c>
      <c r="U411" s="65">
        <f t="shared" ref="U411" si="214">T411-G411</f>
        <v>2385.2725</v>
      </c>
    </row>
    <row r="412" spans="1:21" ht="12.75">
      <c r="A412" s="52"/>
      <c r="B412" s="53"/>
      <c r="C412" s="54"/>
      <c r="D412" s="56"/>
      <c r="E412" s="56"/>
      <c r="F412" s="67">
        <f>SUM(F410:F411)</f>
        <v>4770.5450000000001</v>
      </c>
      <c r="G412" s="67">
        <f>SUM(G410:G411)</f>
        <v>0</v>
      </c>
      <c r="H412" s="67">
        <f>SUM(H410:H411)</f>
        <v>0</v>
      </c>
      <c r="I412" s="67"/>
      <c r="J412" s="67"/>
      <c r="K412" s="67"/>
      <c r="L412" s="67"/>
      <c r="M412" s="67"/>
      <c r="N412" s="75">
        <f t="shared" ref="N412:U412" si="215">SUM(N410:N411)</f>
        <v>0</v>
      </c>
      <c r="O412" s="67">
        <f t="shared" si="215"/>
        <v>0</v>
      </c>
      <c r="P412" s="67">
        <f t="shared" si="215"/>
        <v>0</v>
      </c>
      <c r="Q412" s="67">
        <f t="shared" si="215"/>
        <v>0</v>
      </c>
      <c r="R412" s="67">
        <f t="shared" si="215"/>
        <v>0</v>
      </c>
      <c r="S412" s="67">
        <f t="shared" si="215"/>
        <v>0</v>
      </c>
      <c r="T412" s="67">
        <f t="shared" si="215"/>
        <v>4770.5450000000001</v>
      </c>
      <c r="U412" s="67">
        <f t="shared" si="215"/>
        <v>4770.5450000000001</v>
      </c>
    </row>
    <row r="413" spans="1:21">
      <c r="A413" s="52"/>
      <c r="B413" s="53"/>
      <c r="C413" s="54"/>
      <c r="D413" s="56"/>
      <c r="E413" s="56"/>
      <c r="F413" s="68"/>
      <c r="G413" s="68"/>
      <c r="H413" s="68"/>
      <c r="I413" s="68"/>
      <c r="J413" s="68"/>
      <c r="K413" s="68"/>
      <c r="L413" s="68"/>
      <c r="M413" s="68"/>
      <c r="N413" s="76"/>
      <c r="O413" s="68"/>
      <c r="P413" s="68"/>
      <c r="Q413" s="68"/>
      <c r="R413" s="68"/>
      <c r="S413" s="68"/>
      <c r="T413" s="68"/>
      <c r="U413" s="68"/>
    </row>
    <row r="414" spans="1:21">
      <c r="A414" s="52"/>
      <c r="B414" s="53"/>
      <c r="C414" s="54"/>
      <c r="D414" s="56"/>
      <c r="E414" s="56"/>
      <c r="F414" s="68"/>
      <c r="G414" s="68"/>
      <c r="H414" s="68"/>
      <c r="I414" s="68"/>
      <c r="J414" s="68"/>
      <c r="K414" s="68"/>
      <c r="L414" s="68"/>
      <c r="M414" s="68"/>
      <c r="N414" s="76"/>
      <c r="O414" s="68"/>
      <c r="P414" s="68"/>
      <c r="Q414" s="68"/>
      <c r="R414" s="68"/>
      <c r="S414" s="68"/>
      <c r="T414" s="68"/>
      <c r="U414" s="68"/>
    </row>
    <row r="415" spans="1:21" ht="12.75">
      <c r="A415" s="206" t="s">
        <v>355</v>
      </c>
      <c r="B415" s="207"/>
      <c r="C415" s="207"/>
      <c r="D415" s="207"/>
      <c r="E415" s="207"/>
      <c r="F415" s="207"/>
      <c r="G415" s="207"/>
      <c r="H415" s="207"/>
      <c r="I415" s="207"/>
      <c r="J415" s="207"/>
      <c r="K415" s="207"/>
      <c r="L415" s="207"/>
      <c r="M415" s="207"/>
      <c r="N415" s="207"/>
      <c r="O415" s="207"/>
      <c r="P415" s="207"/>
      <c r="Q415" s="207"/>
      <c r="R415" s="207"/>
      <c r="S415" s="207"/>
      <c r="T415" s="207"/>
      <c r="U415" s="207"/>
    </row>
    <row r="416" spans="1:21" ht="25.5">
      <c r="A416" s="60" t="s">
        <v>4</v>
      </c>
      <c r="B416" s="61" t="s">
        <v>5</v>
      </c>
      <c r="C416" s="60" t="s">
        <v>6</v>
      </c>
      <c r="D416" s="60" t="s">
        <v>8</v>
      </c>
      <c r="E416" s="60" t="s">
        <v>9</v>
      </c>
      <c r="F416" s="60" t="s">
        <v>10</v>
      </c>
      <c r="G416" s="60" t="s">
        <v>11</v>
      </c>
      <c r="H416" s="60" t="s">
        <v>12</v>
      </c>
      <c r="I416" s="93" t="s">
        <v>13</v>
      </c>
      <c r="J416" s="93" t="s">
        <v>14</v>
      </c>
      <c r="K416" s="93" t="s">
        <v>15</v>
      </c>
      <c r="L416" s="93" t="s">
        <v>16</v>
      </c>
      <c r="M416" s="60" t="s">
        <v>17</v>
      </c>
      <c r="N416" s="60" t="s">
        <v>18</v>
      </c>
      <c r="O416" s="60" t="s">
        <v>19</v>
      </c>
      <c r="P416" s="60" t="s">
        <v>20</v>
      </c>
      <c r="Q416" s="60" t="s">
        <v>21</v>
      </c>
      <c r="R416" s="60" t="s">
        <v>22</v>
      </c>
      <c r="S416" s="60" t="s">
        <v>23</v>
      </c>
      <c r="T416" s="60" t="s">
        <v>24</v>
      </c>
      <c r="U416" s="60" t="s">
        <v>25</v>
      </c>
    </row>
    <row r="417" spans="1:21" s="26" customFormat="1" ht="50.1" customHeight="1">
      <c r="A417" s="2">
        <v>211</v>
      </c>
      <c r="B417" s="4" t="s">
        <v>356</v>
      </c>
      <c r="C417" s="74" t="s">
        <v>357</v>
      </c>
      <c r="D417" s="43">
        <v>5</v>
      </c>
      <c r="E417" s="158">
        <v>760.52949999999998</v>
      </c>
      <c r="F417" s="84">
        <f t="shared" ref="F417:F423" si="216">D417*E417</f>
        <v>3802.6475</v>
      </c>
      <c r="G417" s="84"/>
      <c r="H417" s="84"/>
      <c r="I417" s="64">
        <f>VLOOKUP($F$417,Tabisr,1)</f>
        <v>3124.36</v>
      </c>
      <c r="J417" s="65">
        <f>+F417-I417</f>
        <v>678.28749999999991</v>
      </c>
      <c r="K417" s="94">
        <f>VLOOKUP($F$417,Tabisr,4)</f>
        <v>0.10879999999999999</v>
      </c>
      <c r="L417" s="64">
        <f>+J417*K417</f>
        <v>73.797679999999986</v>
      </c>
      <c r="M417" s="64">
        <f>VLOOKUP($F$417,Tabisr,3)</f>
        <v>183.45</v>
      </c>
      <c r="N417" s="73">
        <v>0</v>
      </c>
      <c r="O417" s="64">
        <v>0</v>
      </c>
      <c r="P417" s="84">
        <v>0</v>
      </c>
      <c r="Q417" s="84">
        <v>0</v>
      </c>
      <c r="R417" s="84">
        <v>0</v>
      </c>
      <c r="S417" s="84">
        <v>0</v>
      </c>
      <c r="T417" s="49">
        <f>F417+G417+H417-N417+O417-P417-Q417-R417-S417</f>
        <v>3802.6475</v>
      </c>
      <c r="U417" s="64">
        <f>T417-G417</f>
        <v>3802.6475</v>
      </c>
    </row>
    <row r="418" spans="1:21" s="26" customFormat="1" ht="50.1" customHeight="1">
      <c r="A418" s="40">
        <v>212</v>
      </c>
      <c r="B418" s="41" t="s">
        <v>358</v>
      </c>
      <c r="C418" s="77" t="s">
        <v>359</v>
      </c>
      <c r="D418" s="43">
        <v>5</v>
      </c>
      <c r="E418" s="159">
        <v>628.01499999999999</v>
      </c>
      <c r="F418" s="81">
        <f t="shared" si="216"/>
        <v>3140.0749999999998</v>
      </c>
      <c r="G418" s="81"/>
      <c r="H418" s="81"/>
      <c r="I418" s="71">
        <f>VLOOKUP($F$418,Tabisr,1)</f>
        <v>3124.36</v>
      </c>
      <c r="J418" s="96">
        <f>+F418-I418</f>
        <v>15.714999999999691</v>
      </c>
      <c r="K418" s="97">
        <f>VLOOKUP($F$418,Tabisr,4)</f>
        <v>0.10879999999999999</v>
      </c>
      <c r="L418" s="71">
        <f>+J418*K418</f>
        <v>1.7097919999999662</v>
      </c>
      <c r="M418" s="71">
        <f>VLOOKUP($F$418,Tabisr,3)</f>
        <v>183.45</v>
      </c>
      <c r="N418" s="98">
        <v>0</v>
      </c>
      <c r="O418" s="71">
        <v>0</v>
      </c>
      <c r="P418" s="81">
        <v>0</v>
      </c>
      <c r="Q418" s="81">
        <v>0</v>
      </c>
      <c r="R418" s="81">
        <v>0</v>
      </c>
      <c r="S418" s="81">
        <v>0</v>
      </c>
      <c r="T418" s="45">
        <f t="shared" ref="T418:T437" si="217">F418+G418+H418-N418+O418-P418-Q418-R418-S418</f>
        <v>3140.0749999999998</v>
      </c>
      <c r="U418" s="71">
        <f t="shared" ref="U418:U437" si="218">T418-G418</f>
        <v>3140.0749999999998</v>
      </c>
    </row>
    <row r="419" spans="1:21" s="26" customFormat="1" ht="50.1" customHeight="1">
      <c r="A419" s="40">
        <v>224</v>
      </c>
      <c r="B419" s="41" t="s">
        <v>373</v>
      </c>
      <c r="C419" s="77" t="s">
        <v>366</v>
      </c>
      <c r="D419" s="43">
        <v>5</v>
      </c>
      <c r="E419" s="159">
        <v>477.05450000000002</v>
      </c>
      <c r="F419" s="81">
        <f t="shared" si="216"/>
        <v>2385.2725</v>
      </c>
      <c r="G419" s="81"/>
      <c r="H419" s="81"/>
      <c r="I419" s="71">
        <f>VLOOKUP($F$419,Tabisr,1)</f>
        <v>368.11</v>
      </c>
      <c r="J419" s="96">
        <f>+F419-I419</f>
        <v>2017.1624999999999</v>
      </c>
      <c r="K419" s="97">
        <f>VLOOKUP($F$419,Tabisr,4)</f>
        <v>6.4000000000000001E-2</v>
      </c>
      <c r="L419" s="71">
        <f>+J419*K419</f>
        <v>129.0984</v>
      </c>
      <c r="M419" s="71">
        <f>VLOOKUP($F$419,Tabisr,3)</f>
        <v>7.05</v>
      </c>
      <c r="N419" s="98">
        <v>0</v>
      </c>
      <c r="O419" s="71">
        <v>0</v>
      </c>
      <c r="P419" s="81">
        <v>0</v>
      </c>
      <c r="Q419" s="81">
        <v>0</v>
      </c>
      <c r="R419" s="81">
        <v>0</v>
      </c>
      <c r="S419" s="81">
        <v>0</v>
      </c>
      <c r="T419" s="45">
        <f t="shared" si="217"/>
        <v>2385.2725</v>
      </c>
      <c r="U419" s="71">
        <f t="shared" si="218"/>
        <v>2385.2725</v>
      </c>
    </row>
    <row r="420" spans="1:21" s="26" customFormat="1" ht="50.1" customHeight="1">
      <c r="A420" s="40">
        <v>232</v>
      </c>
      <c r="B420" s="41" t="s">
        <v>360</v>
      </c>
      <c r="C420" s="77" t="s">
        <v>361</v>
      </c>
      <c r="D420" s="43">
        <v>5</v>
      </c>
      <c r="E420" s="159">
        <v>461.91</v>
      </c>
      <c r="F420" s="81">
        <f t="shared" si="216"/>
        <v>2309.5500000000002</v>
      </c>
      <c r="G420" s="81"/>
      <c r="H420" s="81"/>
      <c r="I420" s="71">
        <f>VLOOKUP($F$420,Tabisr,1)</f>
        <v>368.11</v>
      </c>
      <c r="J420" s="96">
        <f>+F420-I420</f>
        <v>1941.44</v>
      </c>
      <c r="K420" s="97">
        <f>VLOOKUP($F$420,Tabisr,4)</f>
        <v>6.4000000000000001E-2</v>
      </c>
      <c r="L420" s="71">
        <f>+J420*K420</f>
        <v>124.25216</v>
      </c>
      <c r="M420" s="71">
        <f>VLOOKUP($F$420,Tabisr,3)</f>
        <v>7.05</v>
      </c>
      <c r="N420" s="98">
        <v>0</v>
      </c>
      <c r="O420" s="71">
        <v>0</v>
      </c>
      <c r="P420" s="81">
        <v>0</v>
      </c>
      <c r="Q420" s="81">
        <v>0</v>
      </c>
      <c r="R420" s="81">
        <v>0</v>
      </c>
      <c r="S420" s="81">
        <v>0</v>
      </c>
      <c r="T420" s="45">
        <f t="shared" si="217"/>
        <v>2309.5500000000002</v>
      </c>
      <c r="U420" s="71">
        <f t="shared" si="218"/>
        <v>2309.5500000000002</v>
      </c>
    </row>
    <row r="421" spans="1:21" s="26" customFormat="1" ht="50.1" customHeight="1">
      <c r="A421" s="40">
        <v>215</v>
      </c>
      <c r="B421" s="41" t="s">
        <v>362</v>
      </c>
      <c r="C421" s="77" t="s">
        <v>363</v>
      </c>
      <c r="D421" s="43">
        <v>5</v>
      </c>
      <c r="E421" s="159">
        <v>549.98749999999995</v>
      </c>
      <c r="F421" s="81">
        <f t="shared" si="216"/>
        <v>2749.9375</v>
      </c>
      <c r="G421" s="81"/>
      <c r="H421" s="71"/>
      <c r="I421" s="71">
        <f>VLOOKUP($F$421,Tabisr,1)</f>
        <v>368.11</v>
      </c>
      <c r="J421" s="96">
        <f>+F421-I421</f>
        <v>2381.8274999999999</v>
      </c>
      <c r="K421" s="97">
        <f>VLOOKUP($F$421,Tabisr,4)</f>
        <v>6.4000000000000001E-2</v>
      </c>
      <c r="L421" s="71">
        <f>+J421*K421</f>
        <v>152.43696</v>
      </c>
      <c r="M421" s="71">
        <f>VLOOKUP($F$421,Tabisr,3)</f>
        <v>7.05</v>
      </c>
      <c r="N421" s="98">
        <v>0</v>
      </c>
      <c r="O421" s="71">
        <v>0</v>
      </c>
      <c r="P421" s="81">
        <v>0</v>
      </c>
      <c r="Q421" s="81">
        <v>0</v>
      </c>
      <c r="R421" s="81">
        <v>0</v>
      </c>
      <c r="S421" s="81">
        <v>0</v>
      </c>
      <c r="T421" s="45">
        <f t="shared" si="217"/>
        <v>2749.9375</v>
      </c>
      <c r="U421" s="71">
        <f t="shared" si="218"/>
        <v>2749.9375</v>
      </c>
    </row>
    <row r="422" spans="1:21" s="26" customFormat="1" ht="50.1" customHeight="1">
      <c r="A422" s="40">
        <v>329</v>
      </c>
      <c r="B422" s="41" t="s">
        <v>364</v>
      </c>
      <c r="C422" s="77" t="s">
        <v>365</v>
      </c>
      <c r="D422" s="160">
        <v>5</v>
      </c>
      <c r="E422" s="159">
        <v>365.5505</v>
      </c>
      <c r="F422" s="81">
        <f t="shared" si="216"/>
        <v>1827.7525000000001</v>
      </c>
      <c r="G422" s="81"/>
      <c r="H422" s="81"/>
      <c r="I422" s="71"/>
      <c r="J422" s="96"/>
      <c r="K422" s="97"/>
      <c r="L422" s="71"/>
      <c r="M422" s="71"/>
      <c r="N422" s="98">
        <v>0</v>
      </c>
      <c r="O422" s="71">
        <v>0</v>
      </c>
      <c r="P422" s="81">
        <v>0</v>
      </c>
      <c r="Q422" s="81">
        <v>0</v>
      </c>
      <c r="R422" s="81">
        <v>0</v>
      </c>
      <c r="S422" s="81">
        <v>0</v>
      </c>
      <c r="T422" s="45">
        <f t="shared" ref="T422" si="219">F422+G422+H422-N422+O422-P422-Q422-R422-S422</f>
        <v>1827.7525000000001</v>
      </c>
      <c r="U422" s="71">
        <f t="shared" ref="U422" si="220">T422-G422</f>
        <v>1827.7525000000001</v>
      </c>
    </row>
    <row r="423" spans="1:21" s="26" customFormat="1" ht="50.1" customHeight="1">
      <c r="A423" s="40">
        <v>284</v>
      </c>
      <c r="B423" s="70" t="s">
        <v>447</v>
      </c>
      <c r="C423" s="82" t="s">
        <v>361</v>
      </c>
      <c r="D423" s="229">
        <v>1.65</v>
      </c>
      <c r="E423" s="81">
        <v>461.91</v>
      </c>
      <c r="F423" s="81">
        <f t="shared" si="216"/>
        <v>762.15150000000006</v>
      </c>
      <c r="G423" s="81"/>
      <c r="H423" s="81"/>
      <c r="I423" s="71">
        <f>VLOOKUP($F$423,Tabisr,1)</f>
        <v>368.11</v>
      </c>
      <c r="J423" s="96">
        <f t="shared" ref="J423:J437" si="221">+F423-I423</f>
        <v>394.04150000000004</v>
      </c>
      <c r="K423" s="97">
        <f>VLOOKUP($F$423,Tabisr,4)</f>
        <v>6.4000000000000001E-2</v>
      </c>
      <c r="L423" s="71">
        <f>+J423*K423</f>
        <v>25.218656000000003</v>
      </c>
      <c r="M423" s="71">
        <f>VLOOKUP($F$423,Tabisr,3)</f>
        <v>7.05</v>
      </c>
      <c r="N423" s="98">
        <v>0</v>
      </c>
      <c r="O423" s="71">
        <v>0</v>
      </c>
      <c r="P423" s="81">
        <v>0</v>
      </c>
      <c r="Q423" s="81">
        <v>0</v>
      </c>
      <c r="R423" s="81">
        <v>0</v>
      </c>
      <c r="S423" s="81">
        <v>0</v>
      </c>
      <c r="T423" s="45">
        <f t="shared" si="217"/>
        <v>762.15150000000006</v>
      </c>
      <c r="U423" s="71">
        <f t="shared" si="218"/>
        <v>762.15150000000006</v>
      </c>
    </row>
    <row r="424" spans="1:21" s="26" customFormat="1" ht="50.1" customHeight="1">
      <c r="A424" s="40">
        <v>217</v>
      </c>
      <c r="B424" s="106" t="s">
        <v>367</v>
      </c>
      <c r="C424" s="228" t="s">
        <v>98</v>
      </c>
      <c r="D424" s="43">
        <v>5</v>
      </c>
      <c r="E424" s="159">
        <v>365.5505</v>
      </c>
      <c r="F424" s="81">
        <f t="shared" ref="F424:F454" si="222">D424*E424</f>
        <v>1827.7525000000001</v>
      </c>
      <c r="G424" s="81"/>
      <c r="H424" s="81"/>
      <c r="I424" s="71">
        <f>VLOOKUP($F$424,Tabisr,1)</f>
        <v>368.11</v>
      </c>
      <c r="J424" s="96">
        <f t="shared" si="221"/>
        <v>1459.6424999999999</v>
      </c>
      <c r="K424" s="97">
        <f>VLOOKUP($F$424,Tabisr,4)</f>
        <v>6.4000000000000001E-2</v>
      </c>
      <c r="L424" s="71">
        <f>+J424*K424</f>
        <v>93.417119999999997</v>
      </c>
      <c r="M424" s="71">
        <f>VLOOKUP($F$424,Tabisr,3)</f>
        <v>7.05</v>
      </c>
      <c r="N424" s="98">
        <v>0</v>
      </c>
      <c r="O424" s="71">
        <v>0</v>
      </c>
      <c r="P424" s="81">
        <v>0</v>
      </c>
      <c r="Q424" s="81">
        <v>0</v>
      </c>
      <c r="R424" s="81">
        <v>0</v>
      </c>
      <c r="S424" s="81">
        <v>0</v>
      </c>
      <c r="T424" s="45">
        <f t="shared" si="217"/>
        <v>1827.7525000000001</v>
      </c>
      <c r="U424" s="71">
        <f t="shared" si="218"/>
        <v>1827.7525000000001</v>
      </c>
    </row>
    <row r="425" spans="1:21" s="26" customFormat="1" ht="50.1" customHeight="1">
      <c r="A425" s="40">
        <v>218</v>
      </c>
      <c r="B425" s="41" t="s">
        <v>368</v>
      </c>
      <c r="C425" s="77" t="s">
        <v>98</v>
      </c>
      <c r="D425" s="43">
        <v>5</v>
      </c>
      <c r="E425" s="159">
        <v>365.5505</v>
      </c>
      <c r="F425" s="81">
        <f t="shared" si="222"/>
        <v>1827.7525000000001</v>
      </c>
      <c r="G425" s="81"/>
      <c r="H425" s="81"/>
      <c r="I425" s="71">
        <f>VLOOKUP($F$425,Tabisr,1)</f>
        <v>368.11</v>
      </c>
      <c r="J425" s="96">
        <f t="shared" si="221"/>
        <v>1459.6424999999999</v>
      </c>
      <c r="K425" s="97">
        <f>VLOOKUP($F$425,Tabisr,4)</f>
        <v>6.4000000000000001E-2</v>
      </c>
      <c r="L425" s="71">
        <f>+J425*K425</f>
        <v>93.417119999999997</v>
      </c>
      <c r="M425" s="71">
        <f>VLOOKUP($F$425,Tabisr,3)</f>
        <v>7.05</v>
      </c>
      <c r="N425" s="98">
        <v>0</v>
      </c>
      <c r="O425" s="71">
        <v>0</v>
      </c>
      <c r="P425" s="81">
        <v>0</v>
      </c>
      <c r="Q425" s="81">
        <v>0</v>
      </c>
      <c r="R425" s="81">
        <v>0</v>
      </c>
      <c r="S425" s="81">
        <v>0</v>
      </c>
      <c r="T425" s="45">
        <f t="shared" si="217"/>
        <v>1827.7525000000001</v>
      </c>
      <c r="U425" s="71">
        <f t="shared" si="218"/>
        <v>1827.7525000000001</v>
      </c>
    </row>
    <row r="426" spans="1:21" s="26" customFormat="1" ht="50.1" customHeight="1">
      <c r="A426" s="40">
        <v>219</v>
      </c>
      <c r="B426" s="41" t="s">
        <v>369</v>
      </c>
      <c r="C426" s="77" t="s">
        <v>366</v>
      </c>
      <c r="D426" s="43">
        <v>5</v>
      </c>
      <c r="E426" s="159">
        <v>477.05450000000002</v>
      </c>
      <c r="F426" s="81">
        <f t="shared" si="222"/>
        <v>2385.2725</v>
      </c>
      <c r="G426" s="81"/>
      <c r="H426" s="81"/>
      <c r="I426" s="71">
        <f>VLOOKUP($F$426,Tabisr,1)</f>
        <v>368.11</v>
      </c>
      <c r="J426" s="96">
        <f t="shared" si="221"/>
        <v>2017.1624999999999</v>
      </c>
      <c r="K426" s="97">
        <f>VLOOKUP($F$426,Tabisr,4)</f>
        <v>6.4000000000000001E-2</v>
      </c>
      <c r="L426" s="71">
        <f>+J426*K426</f>
        <v>129.0984</v>
      </c>
      <c r="M426" s="71">
        <f>VLOOKUP($F$426,Tabisr,3)</f>
        <v>7.05</v>
      </c>
      <c r="N426" s="98">
        <v>0</v>
      </c>
      <c r="O426" s="71">
        <v>0</v>
      </c>
      <c r="P426" s="81">
        <v>0</v>
      </c>
      <c r="Q426" s="81">
        <v>0</v>
      </c>
      <c r="R426" s="81">
        <v>0</v>
      </c>
      <c r="S426" s="81">
        <v>0</v>
      </c>
      <c r="T426" s="45">
        <f t="shared" si="217"/>
        <v>2385.2725</v>
      </c>
      <c r="U426" s="71">
        <f t="shared" si="218"/>
        <v>2385.2725</v>
      </c>
    </row>
    <row r="427" spans="1:21" s="26" customFormat="1" ht="50.1" customHeight="1">
      <c r="A427" s="40">
        <v>220</v>
      </c>
      <c r="B427" s="41" t="s">
        <v>370</v>
      </c>
      <c r="C427" s="77" t="s">
        <v>365</v>
      </c>
      <c r="D427" s="43">
        <v>5</v>
      </c>
      <c r="E427" s="159">
        <v>461.91</v>
      </c>
      <c r="F427" s="81">
        <f t="shared" si="222"/>
        <v>2309.5500000000002</v>
      </c>
      <c r="G427" s="81"/>
      <c r="H427" s="81"/>
      <c r="I427" s="71">
        <f>VLOOKUP($F$427,Tabisr,1)</f>
        <v>368.11</v>
      </c>
      <c r="J427" s="96">
        <f t="shared" si="221"/>
        <v>1941.44</v>
      </c>
      <c r="K427" s="97">
        <f>VLOOKUP($F$427,Tabisr,4)</f>
        <v>6.4000000000000001E-2</v>
      </c>
      <c r="L427" s="71">
        <f t="shared" ref="L427:L454" si="223">+J427*K427</f>
        <v>124.25216</v>
      </c>
      <c r="M427" s="71">
        <f>VLOOKUP($F$427,Tabisr,3)</f>
        <v>7.05</v>
      </c>
      <c r="N427" s="98">
        <v>0</v>
      </c>
      <c r="O427" s="71">
        <v>0</v>
      </c>
      <c r="P427" s="81">
        <v>0</v>
      </c>
      <c r="Q427" s="81">
        <v>0</v>
      </c>
      <c r="R427" s="81">
        <v>0</v>
      </c>
      <c r="S427" s="81">
        <v>0</v>
      </c>
      <c r="T427" s="45">
        <f t="shared" si="217"/>
        <v>2309.5500000000002</v>
      </c>
      <c r="U427" s="71">
        <f t="shared" si="218"/>
        <v>2309.5500000000002</v>
      </c>
    </row>
    <row r="428" spans="1:21" s="26" customFormat="1" ht="50.1" customHeight="1">
      <c r="A428" s="40">
        <v>350</v>
      </c>
      <c r="B428" s="41" t="s">
        <v>448</v>
      </c>
      <c r="C428" s="77" t="s">
        <v>98</v>
      </c>
      <c r="D428" s="43">
        <v>5</v>
      </c>
      <c r="E428" s="159">
        <v>365.5505</v>
      </c>
      <c r="F428" s="81">
        <f t="shared" si="222"/>
        <v>1827.7525000000001</v>
      </c>
      <c r="G428" s="81"/>
      <c r="H428" s="71"/>
      <c r="I428" s="71">
        <f>VLOOKUP($F$428,Tabisr,1)</f>
        <v>368.11</v>
      </c>
      <c r="J428" s="96">
        <f t="shared" ref="J428" si="224">+F428-I428</f>
        <v>1459.6424999999999</v>
      </c>
      <c r="K428" s="97">
        <f>VLOOKUP($F$428,Tabisr,4)</f>
        <v>6.4000000000000001E-2</v>
      </c>
      <c r="L428" s="71">
        <f t="shared" ref="L428:L429" si="225">+J428*K428</f>
        <v>93.417119999999997</v>
      </c>
      <c r="M428" s="71">
        <f>VLOOKUP($F$428,Tabisr,3)</f>
        <v>7.05</v>
      </c>
      <c r="N428" s="98">
        <v>0</v>
      </c>
      <c r="O428" s="71">
        <v>0</v>
      </c>
      <c r="P428" s="81">
        <v>0</v>
      </c>
      <c r="Q428" s="81">
        <v>0</v>
      </c>
      <c r="R428" s="81">
        <v>0</v>
      </c>
      <c r="S428" s="81">
        <v>0</v>
      </c>
      <c r="T428" s="45">
        <f t="shared" si="217"/>
        <v>1827.7525000000001</v>
      </c>
      <c r="U428" s="71">
        <f t="shared" si="218"/>
        <v>1827.7525000000001</v>
      </c>
    </row>
    <row r="429" spans="1:21" s="26" customFormat="1" ht="50.1" customHeight="1">
      <c r="A429" s="40">
        <v>222</v>
      </c>
      <c r="B429" s="41" t="s">
        <v>371</v>
      </c>
      <c r="C429" s="77" t="s">
        <v>361</v>
      </c>
      <c r="D429" s="43">
        <v>5</v>
      </c>
      <c r="E429" s="159">
        <v>365.5505</v>
      </c>
      <c r="F429" s="81">
        <f t="shared" si="222"/>
        <v>1827.7525000000001</v>
      </c>
      <c r="G429" s="81"/>
      <c r="H429" s="81"/>
      <c r="I429" s="71">
        <f>VLOOKUP($F$429,Tabisr,1)</f>
        <v>368.11</v>
      </c>
      <c r="J429" s="96">
        <f t="shared" si="221"/>
        <v>1459.6424999999999</v>
      </c>
      <c r="K429" s="97">
        <f>VLOOKUP($F$429,Tabisr,4)</f>
        <v>6.4000000000000001E-2</v>
      </c>
      <c r="L429" s="71">
        <f t="shared" si="225"/>
        <v>93.417119999999997</v>
      </c>
      <c r="M429" s="71">
        <f>VLOOKUP($F$429,Tabisr,3)</f>
        <v>7.05</v>
      </c>
      <c r="N429" s="98">
        <v>0</v>
      </c>
      <c r="O429" s="71">
        <v>0</v>
      </c>
      <c r="P429" s="81">
        <v>0</v>
      </c>
      <c r="Q429" s="81">
        <v>0</v>
      </c>
      <c r="R429" s="81">
        <v>0</v>
      </c>
      <c r="S429" s="81">
        <v>0</v>
      </c>
      <c r="T429" s="45">
        <f t="shared" si="217"/>
        <v>1827.7525000000001</v>
      </c>
      <c r="U429" s="71">
        <f t="shared" si="218"/>
        <v>1827.7525000000001</v>
      </c>
    </row>
    <row r="430" spans="1:21" s="26" customFormat="1" ht="50.1" customHeight="1">
      <c r="A430" s="40">
        <v>291</v>
      </c>
      <c r="B430" s="41" t="s">
        <v>372</v>
      </c>
      <c r="C430" s="77" t="s">
        <v>361</v>
      </c>
      <c r="D430" s="43">
        <v>5</v>
      </c>
      <c r="E430" s="159">
        <v>365.5505</v>
      </c>
      <c r="F430" s="81">
        <f t="shared" si="222"/>
        <v>1827.7525000000001</v>
      </c>
      <c r="G430" s="81"/>
      <c r="H430" s="81"/>
      <c r="I430" s="71">
        <f>VLOOKUP($F$430,Tabisr,1)</f>
        <v>368.11</v>
      </c>
      <c r="J430" s="96">
        <f t="shared" si="221"/>
        <v>1459.6424999999999</v>
      </c>
      <c r="K430" s="97">
        <f>VLOOKUP($F$430,Tabisr,4)</f>
        <v>6.4000000000000001E-2</v>
      </c>
      <c r="L430" s="71">
        <f t="shared" si="223"/>
        <v>93.417119999999997</v>
      </c>
      <c r="M430" s="71">
        <f>VLOOKUP($F$430,Tabisr,3)</f>
        <v>7.05</v>
      </c>
      <c r="N430" s="98">
        <v>0</v>
      </c>
      <c r="O430" s="71">
        <v>0</v>
      </c>
      <c r="P430" s="81"/>
      <c r="Q430" s="81">
        <v>0</v>
      </c>
      <c r="R430" s="81">
        <v>0</v>
      </c>
      <c r="S430" s="81">
        <v>0</v>
      </c>
      <c r="T430" s="45">
        <f t="shared" si="217"/>
        <v>1827.7525000000001</v>
      </c>
      <c r="U430" s="71">
        <f t="shared" si="218"/>
        <v>1827.7525000000001</v>
      </c>
    </row>
    <row r="431" spans="1:21" s="26" customFormat="1" ht="50.1" customHeight="1">
      <c r="A431" s="40">
        <v>350</v>
      </c>
      <c r="B431" s="41" t="s">
        <v>449</v>
      </c>
      <c r="C431" s="77" t="s">
        <v>98</v>
      </c>
      <c r="D431" s="43">
        <v>4.6100000000000003</v>
      </c>
      <c r="E431" s="162">
        <v>365.5505</v>
      </c>
      <c r="F431" s="81">
        <f t="shared" si="222"/>
        <v>1685.187805</v>
      </c>
      <c r="G431" s="81"/>
      <c r="H431" s="71"/>
      <c r="I431" s="71">
        <f>VLOOKUP($F$431,Tabisr,1)</f>
        <v>368.11</v>
      </c>
      <c r="J431" s="96">
        <f t="shared" ref="J431" si="226">+F431-I431</f>
        <v>1317.0778049999999</v>
      </c>
      <c r="K431" s="97">
        <f>VLOOKUP($F$431,Tabisr,4)</f>
        <v>6.4000000000000001E-2</v>
      </c>
      <c r="L431" s="71">
        <f t="shared" ref="L431" si="227">+J431*K431</f>
        <v>84.292979519999989</v>
      </c>
      <c r="M431" s="71">
        <f>VLOOKUP($F$431,Tabisr,3)</f>
        <v>7.05</v>
      </c>
      <c r="N431" s="98">
        <v>0</v>
      </c>
      <c r="O431" s="71">
        <v>0</v>
      </c>
      <c r="P431" s="81">
        <v>0</v>
      </c>
      <c r="Q431" s="81">
        <v>0</v>
      </c>
      <c r="R431" s="81">
        <v>0</v>
      </c>
      <c r="S431" s="81">
        <v>0</v>
      </c>
      <c r="T431" s="45">
        <f t="shared" si="217"/>
        <v>1685.187805</v>
      </c>
      <c r="U431" s="71">
        <f t="shared" si="218"/>
        <v>1685.187805</v>
      </c>
    </row>
    <row r="432" spans="1:21" s="26" customFormat="1" ht="50.1" customHeight="1">
      <c r="A432" s="40">
        <v>357</v>
      </c>
      <c r="B432" s="41" t="s">
        <v>450</v>
      </c>
      <c r="C432" s="77" t="s">
        <v>98</v>
      </c>
      <c r="D432" s="43">
        <v>2.09</v>
      </c>
      <c r="E432" s="162">
        <v>365.5505</v>
      </c>
      <c r="F432" s="81">
        <f t="shared" si="222"/>
        <v>764.00054499999999</v>
      </c>
      <c r="G432" s="81"/>
      <c r="H432" s="81"/>
      <c r="I432" s="71">
        <f>VLOOKUP($F$432,Tabisr,1)</f>
        <v>368.11</v>
      </c>
      <c r="J432" s="96">
        <f t="shared" ref="J432" si="228">+F432-I432</f>
        <v>395.89054499999997</v>
      </c>
      <c r="K432" s="97">
        <f>VLOOKUP($F$432,Tabisr,4)</f>
        <v>6.4000000000000001E-2</v>
      </c>
      <c r="L432" s="71">
        <f t="shared" ref="L432" si="229">+J432*K432</f>
        <v>25.336994879999999</v>
      </c>
      <c r="M432" s="71">
        <f>VLOOKUP($F$432,Tabisr,3)</f>
        <v>7.05</v>
      </c>
      <c r="N432" s="98">
        <v>0</v>
      </c>
      <c r="O432" s="71">
        <v>0</v>
      </c>
      <c r="P432" s="81">
        <v>0</v>
      </c>
      <c r="Q432" s="81">
        <v>0</v>
      </c>
      <c r="R432" s="81">
        <v>0</v>
      </c>
      <c r="S432" s="81">
        <v>0</v>
      </c>
      <c r="T432" s="45">
        <f t="shared" si="217"/>
        <v>764.00054499999999</v>
      </c>
      <c r="U432" s="71">
        <f t="shared" si="218"/>
        <v>764.00054499999999</v>
      </c>
    </row>
    <row r="433" spans="1:21" s="26" customFormat="1" ht="50.1" customHeight="1">
      <c r="A433" s="40">
        <v>345</v>
      </c>
      <c r="B433" s="41" t="s">
        <v>451</v>
      </c>
      <c r="C433" s="77" t="s">
        <v>98</v>
      </c>
      <c r="D433" s="43">
        <v>5</v>
      </c>
      <c r="E433" s="162">
        <v>365.5505</v>
      </c>
      <c r="F433" s="81">
        <f t="shared" si="222"/>
        <v>1827.7525000000001</v>
      </c>
      <c r="G433" s="81"/>
      <c r="H433" s="71"/>
      <c r="I433" s="71"/>
      <c r="J433" s="96"/>
      <c r="K433" s="97"/>
      <c r="L433" s="71"/>
      <c r="M433" s="71"/>
      <c r="N433" s="98">
        <v>0</v>
      </c>
      <c r="O433" s="71">
        <v>0</v>
      </c>
      <c r="P433" s="81">
        <v>0</v>
      </c>
      <c r="Q433" s="81">
        <v>0</v>
      </c>
      <c r="R433" s="81">
        <v>0</v>
      </c>
      <c r="S433" s="81">
        <v>0</v>
      </c>
      <c r="T433" s="45">
        <f t="shared" si="217"/>
        <v>1827.7525000000001</v>
      </c>
      <c r="U433" s="71">
        <f t="shared" si="218"/>
        <v>1827.7525000000001</v>
      </c>
    </row>
    <row r="434" spans="1:21" s="26" customFormat="1" ht="50.1" customHeight="1">
      <c r="A434" s="40">
        <v>301</v>
      </c>
      <c r="B434" s="41" t="s">
        <v>374</v>
      </c>
      <c r="C434" s="77" t="s">
        <v>98</v>
      </c>
      <c r="D434" s="43">
        <v>5</v>
      </c>
      <c r="E434" s="162">
        <v>365.5505</v>
      </c>
      <c r="F434" s="81">
        <f t="shared" si="222"/>
        <v>1827.7525000000001</v>
      </c>
      <c r="G434" s="81"/>
      <c r="H434" s="81"/>
      <c r="I434" s="71">
        <f>VLOOKUP($F$434,Tabisr,1)</f>
        <v>368.11</v>
      </c>
      <c r="J434" s="96">
        <f t="shared" ref="J434" si="230">+F434-I434</f>
        <v>1459.6424999999999</v>
      </c>
      <c r="K434" s="97">
        <f>VLOOKUP($F$434,Tabisr,4)</f>
        <v>6.4000000000000001E-2</v>
      </c>
      <c r="L434" s="71">
        <f t="shared" ref="L434" si="231">+J434*K434</f>
        <v>93.417119999999997</v>
      </c>
      <c r="M434" s="71">
        <f>VLOOKUP($F$434,Tabisr,3)</f>
        <v>7.05</v>
      </c>
      <c r="N434" s="98">
        <v>0</v>
      </c>
      <c r="O434" s="71">
        <v>0</v>
      </c>
      <c r="P434" s="81">
        <v>0</v>
      </c>
      <c r="Q434" s="81">
        <v>0</v>
      </c>
      <c r="R434" s="81">
        <v>0</v>
      </c>
      <c r="S434" s="81">
        <v>0</v>
      </c>
      <c r="T434" s="45">
        <f t="shared" si="217"/>
        <v>1827.7525000000001</v>
      </c>
      <c r="U434" s="71">
        <f t="shared" si="218"/>
        <v>1827.7525000000001</v>
      </c>
    </row>
    <row r="435" spans="1:21" s="26" customFormat="1" ht="50.1" customHeight="1">
      <c r="A435" s="40">
        <v>16</v>
      </c>
      <c r="B435" s="41" t="s">
        <v>375</v>
      </c>
      <c r="C435" s="77" t="s">
        <v>98</v>
      </c>
      <c r="D435" s="43">
        <v>5</v>
      </c>
      <c r="E435" s="162">
        <v>365.5505</v>
      </c>
      <c r="F435" s="81">
        <f t="shared" si="222"/>
        <v>1827.7525000000001</v>
      </c>
      <c r="G435" s="81"/>
      <c r="H435" s="71"/>
      <c r="I435" s="71">
        <f>VLOOKUP($F$435,Tabisr,1)</f>
        <v>368.11</v>
      </c>
      <c r="J435" s="96">
        <f t="shared" ref="J435" si="232">+F435-I435</f>
        <v>1459.6424999999999</v>
      </c>
      <c r="K435" s="97">
        <f>VLOOKUP($F$435,Tabisr,4)</f>
        <v>6.4000000000000001E-2</v>
      </c>
      <c r="L435" s="71">
        <f t="shared" ref="L435" si="233">+J435*K435</f>
        <v>93.417119999999997</v>
      </c>
      <c r="M435" s="71">
        <f>VLOOKUP($F$435,Tabisr,3)</f>
        <v>7.05</v>
      </c>
      <c r="N435" s="98">
        <v>0</v>
      </c>
      <c r="O435" s="71">
        <v>0</v>
      </c>
      <c r="P435" s="81">
        <v>0</v>
      </c>
      <c r="Q435" s="81">
        <v>0</v>
      </c>
      <c r="R435" s="81">
        <v>0</v>
      </c>
      <c r="S435" s="81">
        <v>0</v>
      </c>
      <c r="T435" s="45">
        <f t="shared" si="217"/>
        <v>1827.7525000000001</v>
      </c>
      <c r="U435" s="71">
        <f t="shared" si="218"/>
        <v>1827.7525000000001</v>
      </c>
    </row>
    <row r="436" spans="1:21" s="26" customFormat="1" ht="50.1" customHeight="1">
      <c r="A436" s="40">
        <v>314</v>
      </c>
      <c r="B436" s="41" t="s">
        <v>376</v>
      </c>
      <c r="C436" s="77" t="s">
        <v>98</v>
      </c>
      <c r="D436" s="43">
        <v>5</v>
      </c>
      <c r="E436" s="162">
        <v>365.5505</v>
      </c>
      <c r="F436" s="81">
        <f t="shared" ref="F436" si="234">D436*E436</f>
        <v>1827.7525000000001</v>
      </c>
      <c r="G436" s="81"/>
      <c r="H436" s="71"/>
      <c r="I436" s="71">
        <f>VLOOKUP($F$436,Tabisr,1)</f>
        <v>368.11</v>
      </c>
      <c r="J436" s="96">
        <f t="shared" ref="J436" si="235">+F436-I436</f>
        <v>1459.6424999999999</v>
      </c>
      <c r="K436" s="97">
        <f>VLOOKUP($F$436,Tabisr,4)</f>
        <v>6.4000000000000001E-2</v>
      </c>
      <c r="L436" s="71">
        <f t="shared" ref="L436" si="236">+J436*K436</f>
        <v>93.417119999999997</v>
      </c>
      <c r="M436" s="71">
        <f>VLOOKUP($F$436,Tabisr,3)</f>
        <v>7.05</v>
      </c>
      <c r="N436" s="98">
        <v>0</v>
      </c>
      <c r="O436" s="71">
        <v>0</v>
      </c>
      <c r="P436" s="81">
        <v>0</v>
      </c>
      <c r="Q436" s="81">
        <v>0</v>
      </c>
      <c r="R436" s="81">
        <v>0</v>
      </c>
      <c r="S436" s="81">
        <v>0</v>
      </c>
      <c r="T436" s="45">
        <f t="shared" ref="T436" si="237">F436+G436+H436-N436+O436-P436-Q436-R436-S436</f>
        <v>1827.7525000000001</v>
      </c>
      <c r="U436" s="71">
        <f t="shared" ref="U436" si="238">T436-G436</f>
        <v>1827.7525000000001</v>
      </c>
    </row>
    <row r="437" spans="1:21" s="26" customFormat="1" ht="50.1" customHeight="1">
      <c r="A437" s="40">
        <v>225</v>
      </c>
      <c r="B437" s="41" t="s">
        <v>377</v>
      </c>
      <c r="C437" s="77" t="s">
        <v>378</v>
      </c>
      <c r="D437" s="43">
        <v>5</v>
      </c>
      <c r="E437" s="162">
        <v>365.5505</v>
      </c>
      <c r="F437" s="81">
        <f t="shared" si="222"/>
        <v>1827.7525000000001</v>
      </c>
      <c r="G437" s="81"/>
      <c r="H437" s="81"/>
      <c r="I437" s="71">
        <f>VLOOKUP($F$437,Tabisr,1)</f>
        <v>368.11</v>
      </c>
      <c r="J437" s="96">
        <f t="shared" si="221"/>
        <v>1459.6424999999999</v>
      </c>
      <c r="K437" s="97">
        <f>VLOOKUP($F$437,Tabisr,4)</f>
        <v>6.4000000000000001E-2</v>
      </c>
      <c r="L437" s="71">
        <f t="shared" si="223"/>
        <v>93.417119999999997</v>
      </c>
      <c r="M437" s="71">
        <f>VLOOKUP($F$437,Tabisr,3)</f>
        <v>7.05</v>
      </c>
      <c r="N437" s="98">
        <v>0</v>
      </c>
      <c r="O437" s="71">
        <v>0</v>
      </c>
      <c r="P437" s="81">
        <v>0</v>
      </c>
      <c r="Q437" s="81">
        <v>0</v>
      </c>
      <c r="R437" s="81">
        <v>0</v>
      </c>
      <c r="S437" s="81">
        <v>0</v>
      </c>
      <c r="T437" s="45">
        <f t="shared" si="217"/>
        <v>1827.7525000000001</v>
      </c>
      <c r="U437" s="71">
        <f t="shared" si="218"/>
        <v>1827.7525000000001</v>
      </c>
    </row>
    <row r="438" spans="1:21" s="26" customFormat="1" ht="50.1" customHeight="1">
      <c r="A438" s="40">
        <v>226</v>
      </c>
      <c r="B438" s="41" t="s">
        <v>379</v>
      </c>
      <c r="C438" s="77" t="s">
        <v>366</v>
      </c>
      <c r="D438" s="43">
        <v>5</v>
      </c>
      <c r="E438" s="159">
        <v>477.05450000000002</v>
      </c>
      <c r="F438" s="81">
        <f t="shared" si="222"/>
        <v>2385.2725</v>
      </c>
      <c r="G438" s="81"/>
      <c r="H438" s="81"/>
      <c r="I438" s="71">
        <f>VLOOKUP($F$438,Tabisr,1)</f>
        <v>368.11</v>
      </c>
      <c r="J438" s="96">
        <f t="shared" ref="J438:J442" si="239">+F438-I438</f>
        <v>2017.1624999999999</v>
      </c>
      <c r="K438" s="97">
        <f>VLOOKUP($F$438,Tabisr,4)</f>
        <v>6.4000000000000001E-2</v>
      </c>
      <c r="L438" s="71">
        <f t="shared" si="223"/>
        <v>129.0984</v>
      </c>
      <c r="M438" s="71">
        <f>VLOOKUP($F$438,Tabisr,3)</f>
        <v>7.05</v>
      </c>
      <c r="N438" s="98">
        <v>0</v>
      </c>
      <c r="O438" s="71">
        <v>0</v>
      </c>
      <c r="P438" s="71">
        <v>0</v>
      </c>
      <c r="Q438" s="71">
        <v>0</v>
      </c>
      <c r="R438" s="71">
        <v>0</v>
      </c>
      <c r="S438" s="71">
        <v>0</v>
      </c>
      <c r="T438" s="45">
        <f t="shared" ref="T438:T454" si="240">F438+G438+H438-N438+O438-P438-Q438-R438-S438</f>
        <v>2385.2725</v>
      </c>
      <c r="U438" s="71">
        <f t="shared" ref="U438:U454" si="241">T438-G438</f>
        <v>2385.2725</v>
      </c>
    </row>
    <row r="439" spans="1:21" s="26" customFormat="1" ht="50.1" customHeight="1">
      <c r="A439" s="40">
        <v>227</v>
      </c>
      <c r="B439" s="41" t="s">
        <v>380</v>
      </c>
      <c r="C439" s="77" t="s">
        <v>363</v>
      </c>
      <c r="D439" s="43">
        <v>5</v>
      </c>
      <c r="E439" s="159">
        <v>549.98749999999995</v>
      </c>
      <c r="F439" s="81">
        <f t="shared" si="222"/>
        <v>2749.9375</v>
      </c>
      <c r="G439" s="81"/>
      <c r="H439" s="81"/>
      <c r="I439" s="71">
        <f>VLOOKUP($F$439,Tabisr,1)</f>
        <v>368.11</v>
      </c>
      <c r="J439" s="96">
        <f t="shared" si="239"/>
        <v>2381.8274999999999</v>
      </c>
      <c r="K439" s="97">
        <f>VLOOKUP($F$439,Tabisr,4)</f>
        <v>6.4000000000000001E-2</v>
      </c>
      <c r="L439" s="71">
        <f t="shared" si="223"/>
        <v>152.43696</v>
      </c>
      <c r="M439" s="71">
        <f>VLOOKUP($F$439,Tabisr,3)</f>
        <v>7.05</v>
      </c>
      <c r="N439" s="98">
        <v>0</v>
      </c>
      <c r="O439" s="71">
        <v>0</v>
      </c>
      <c r="P439" s="71">
        <v>0</v>
      </c>
      <c r="Q439" s="71">
        <v>0</v>
      </c>
      <c r="R439" s="71">
        <v>0</v>
      </c>
      <c r="S439" s="71">
        <v>0</v>
      </c>
      <c r="T439" s="45">
        <f t="shared" si="240"/>
        <v>2749.9375</v>
      </c>
      <c r="U439" s="71">
        <f t="shared" si="241"/>
        <v>2749.9375</v>
      </c>
    </row>
    <row r="440" spans="1:21" s="26" customFormat="1" ht="50.1" customHeight="1">
      <c r="A440" s="40">
        <v>228</v>
      </c>
      <c r="B440" s="41" t="s">
        <v>381</v>
      </c>
      <c r="C440" s="77" t="s">
        <v>366</v>
      </c>
      <c r="D440" s="43">
        <v>5</v>
      </c>
      <c r="E440" s="159">
        <v>477.05450000000002</v>
      </c>
      <c r="F440" s="81">
        <f t="shared" si="222"/>
        <v>2385.2725</v>
      </c>
      <c r="G440" s="81"/>
      <c r="H440" s="81"/>
      <c r="I440" s="71">
        <f>VLOOKUP($F$440,Tabisr,1)</f>
        <v>368.11</v>
      </c>
      <c r="J440" s="96">
        <f t="shared" si="239"/>
        <v>2017.1624999999999</v>
      </c>
      <c r="K440" s="97">
        <f>VLOOKUP($F$440,Tabisr,4)</f>
        <v>6.4000000000000001E-2</v>
      </c>
      <c r="L440" s="71">
        <f t="shared" si="223"/>
        <v>129.0984</v>
      </c>
      <c r="M440" s="71">
        <f>VLOOKUP($F$440,Tabisr,3)</f>
        <v>7.05</v>
      </c>
      <c r="N440" s="98">
        <v>0</v>
      </c>
      <c r="O440" s="71">
        <v>0</v>
      </c>
      <c r="P440" s="81">
        <v>0</v>
      </c>
      <c r="Q440" s="81">
        <v>0</v>
      </c>
      <c r="R440" s="81"/>
      <c r="S440" s="81">
        <v>0</v>
      </c>
      <c r="T440" s="45">
        <f t="shared" si="240"/>
        <v>2385.2725</v>
      </c>
      <c r="U440" s="71">
        <f t="shared" si="241"/>
        <v>2385.2725</v>
      </c>
    </row>
    <row r="441" spans="1:21" s="26" customFormat="1" ht="50.1" customHeight="1">
      <c r="A441" s="40">
        <v>342</v>
      </c>
      <c r="B441" s="41" t="s">
        <v>452</v>
      </c>
      <c r="C441" s="77" t="s">
        <v>223</v>
      </c>
      <c r="D441" s="43">
        <v>5</v>
      </c>
      <c r="E441" s="159">
        <v>365.5505</v>
      </c>
      <c r="F441" s="81">
        <f t="shared" si="222"/>
        <v>1827.7525000000001</v>
      </c>
      <c r="G441" s="81"/>
      <c r="H441" s="81"/>
      <c r="I441" s="71">
        <f>VLOOKUP($F$441,Tabisr,1)</f>
        <v>368.11</v>
      </c>
      <c r="J441" s="96">
        <f t="shared" si="239"/>
        <v>1459.6424999999999</v>
      </c>
      <c r="K441" s="97">
        <f>VLOOKUP($F$441,Tabisr,4)</f>
        <v>6.4000000000000001E-2</v>
      </c>
      <c r="L441" s="71">
        <f t="shared" si="223"/>
        <v>93.417119999999997</v>
      </c>
      <c r="M441" s="71">
        <f>VLOOKUP($F$441,Tabisr,3)</f>
        <v>7.05</v>
      </c>
      <c r="N441" s="98">
        <v>0</v>
      </c>
      <c r="O441" s="71">
        <v>0</v>
      </c>
      <c r="P441" s="81">
        <v>0</v>
      </c>
      <c r="Q441" s="81">
        <v>0</v>
      </c>
      <c r="R441" s="81">
        <v>0</v>
      </c>
      <c r="S441" s="81">
        <v>0</v>
      </c>
      <c r="T441" s="45">
        <f t="shared" si="240"/>
        <v>1827.7525000000001</v>
      </c>
      <c r="U441" s="71">
        <f t="shared" si="241"/>
        <v>1827.7525000000001</v>
      </c>
    </row>
    <row r="442" spans="1:21" s="26" customFormat="1" ht="50.1" customHeight="1">
      <c r="A442" s="40">
        <v>230</v>
      </c>
      <c r="B442" s="41" t="s">
        <v>382</v>
      </c>
      <c r="C442" s="77" t="s">
        <v>378</v>
      </c>
      <c r="D442" s="43">
        <v>5</v>
      </c>
      <c r="E442" s="159">
        <v>365.5505</v>
      </c>
      <c r="F442" s="81">
        <f t="shared" si="222"/>
        <v>1827.7525000000001</v>
      </c>
      <c r="G442" s="81"/>
      <c r="H442" s="71"/>
      <c r="I442" s="71">
        <f>VLOOKUP($F$442,Tabisr,1)</f>
        <v>368.11</v>
      </c>
      <c r="J442" s="96">
        <f t="shared" si="239"/>
        <v>1459.6424999999999</v>
      </c>
      <c r="K442" s="97">
        <f>VLOOKUP($F$442,Tabisr,4)</f>
        <v>6.4000000000000001E-2</v>
      </c>
      <c r="L442" s="71">
        <f t="shared" si="223"/>
        <v>93.417119999999997</v>
      </c>
      <c r="M442" s="71">
        <f>VLOOKUP($F$442,Tabisr,3)</f>
        <v>7.05</v>
      </c>
      <c r="N442" s="98">
        <v>0</v>
      </c>
      <c r="O442" s="71">
        <v>0</v>
      </c>
      <c r="P442" s="81">
        <v>0</v>
      </c>
      <c r="Q442" s="81">
        <v>0</v>
      </c>
      <c r="R442" s="81">
        <v>0</v>
      </c>
      <c r="S442" s="81">
        <v>0</v>
      </c>
      <c r="T442" s="45">
        <f t="shared" si="240"/>
        <v>1827.7525000000001</v>
      </c>
      <c r="U442" s="71">
        <f t="shared" si="241"/>
        <v>1827.7525000000001</v>
      </c>
    </row>
    <row r="443" spans="1:21" s="26" customFormat="1" ht="48.75" customHeight="1">
      <c r="A443" s="40">
        <v>352</v>
      </c>
      <c r="B443" s="41" t="s">
        <v>453</v>
      </c>
      <c r="C443" s="77" t="s">
        <v>378</v>
      </c>
      <c r="D443" s="43">
        <v>3.75</v>
      </c>
      <c r="E443" s="159">
        <v>365.5505</v>
      </c>
      <c r="F443" s="81">
        <f t="shared" si="222"/>
        <v>1370.8143749999999</v>
      </c>
      <c r="G443" s="81"/>
      <c r="H443" s="81"/>
      <c r="I443" s="71"/>
      <c r="J443" s="96"/>
      <c r="K443" s="97"/>
      <c r="L443" s="71"/>
      <c r="M443" s="71"/>
      <c r="N443" s="98">
        <v>0</v>
      </c>
      <c r="O443" s="71">
        <v>0</v>
      </c>
      <c r="P443" s="81">
        <v>0</v>
      </c>
      <c r="Q443" s="81">
        <v>0</v>
      </c>
      <c r="R443" s="81">
        <v>0</v>
      </c>
      <c r="S443" s="81">
        <v>0</v>
      </c>
      <c r="T443" s="45">
        <f t="shared" si="240"/>
        <v>1370.8143749999999</v>
      </c>
      <c r="U443" s="71">
        <f t="shared" si="241"/>
        <v>1370.8143749999999</v>
      </c>
    </row>
    <row r="444" spans="1:21" s="26" customFormat="1" ht="50.1" customHeight="1">
      <c r="A444" s="40">
        <v>234</v>
      </c>
      <c r="B444" s="41" t="s">
        <v>383</v>
      </c>
      <c r="C444" s="77" t="s">
        <v>378</v>
      </c>
      <c r="D444" s="43">
        <v>5</v>
      </c>
      <c r="E444" s="159">
        <v>365.5505</v>
      </c>
      <c r="F444" s="81">
        <f t="shared" si="222"/>
        <v>1827.7525000000001</v>
      </c>
      <c r="G444" s="81"/>
      <c r="H444" s="81"/>
      <c r="I444" s="71">
        <f>VLOOKUP($F$444,Tabisr,1)</f>
        <v>368.11</v>
      </c>
      <c r="J444" s="96">
        <f t="shared" ref="J444:J454" si="242">+F444-I444</f>
        <v>1459.6424999999999</v>
      </c>
      <c r="K444" s="97">
        <f>VLOOKUP($F$444,Tabisr,4)</f>
        <v>6.4000000000000001E-2</v>
      </c>
      <c r="L444" s="71">
        <f t="shared" si="223"/>
        <v>93.417119999999997</v>
      </c>
      <c r="M444" s="71">
        <f>VLOOKUP($F$444,Tabisr,3)</f>
        <v>7.05</v>
      </c>
      <c r="N444" s="98">
        <v>0</v>
      </c>
      <c r="O444" s="71">
        <v>0</v>
      </c>
      <c r="P444" s="81">
        <v>0</v>
      </c>
      <c r="Q444" s="81">
        <v>0</v>
      </c>
      <c r="R444" s="81">
        <v>0</v>
      </c>
      <c r="S444" s="81">
        <v>0</v>
      </c>
      <c r="T444" s="45">
        <f t="shared" si="240"/>
        <v>1827.7525000000001</v>
      </c>
      <c r="U444" s="71">
        <f t="shared" si="241"/>
        <v>1827.7525000000001</v>
      </c>
    </row>
    <row r="445" spans="1:21" s="26" customFormat="1" ht="50.1" customHeight="1">
      <c r="A445" s="40">
        <v>235</v>
      </c>
      <c r="B445" s="41" t="s">
        <v>384</v>
      </c>
      <c r="C445" s="77" t="s">
        <v>98</v>
      </c>
      <c r="D445" s="43">
        <v>5</v>
      </c>
      <c r="E445" s="159">
        <v>365.5505</v>
      </c>
      <c r="F445" s="81">
        <f t="shared" si="222"/>
        <v>1827.7525000000001</v>
      </c>
      <c r="G445" s="81"/>
      <c r="H445" s="81"/>
      <c r="I445" s="71">
        <f>VLOOKUP($F$445,Tabisr,1)</f>
        <v>368.11</v>
      </c>
      <c r="J445" s="96">
        <f t="shared" si="242"/>
        <v>1459.6424999999999</v>
      </c>
      <c r="K445" s="97">
        <f>VLOOKUP($F$445,Tabisr,4)</f>
        <v>6.4000000000000001E-2</v>
      </c>
      <c r="L445" s="71">
        <f t="shared" si="223"/>
        <v>93.417119999999997</v>
      </c>
      <c r="M445" s="71">
        <f>VLOOKUP($F$445,Tabisr,3)</f>
        <v>7.05</v>
      </c>
      <c r="N445" s="98">
        <v>0</v>
      </c>
      <c r="O445" s="71">
        <v>0</v>
      </c>
      <c r="P445" s="81">
        <v>0</v>
      </c>
      <c r="Q445" s="81">
        <v>0</v>
      </c>
      <c r="R445" s="81">
        <v>0</v>
      </c>
      <c r="S445" s="81">
        <v>0</v>
      </c>
      <c r="T445" s="45">
        <f t="shared" si="240"/>
        <v>1827.7525000000001</v>
      </c>
      <c r="U445" s="71">
        <f t="shared" si="241"/>
        <v>1827.7525000000001</v>
      </c>
    </row>
    <row r="446" spans="1:21" s="26" customFormat="1" ht="50.1" customHeight="1">
      <c r="A446" s="40">
        <v>236</v>
      </c>
      <c r="B446" s="41" t="s">
        <v>385</v>
      </c>
      <c r="C446" s="77" t="s">
        <v>378</v>
      </c>
      <c r="D446" s="43">
        <v>5</v>
      </c>
      <c r="E446" s="159">
        <v>365.5505</v>
      </c>
      <c r="F446" s="81">
        <f t="shared" si="222"/>
        <v>1827.7525000000001</v>
      </c>
      <c r="G446" s="81"/>
      <c r="H446" s="81"/>
      <c r="I446" s="71">
        <f>VLOOKUP($F$446,Tabisr,1)</f>
        <v>368.11</v>
      </c>
      <c r="J446" s="96">
        <f t="shared" si="242"/>
        <v>1459.6424999999999</v>
      </c>
      <c r="K446" s="97">
        <f>VLOOKUP($F$446,Tabisr,4)</f>
        <v>6.4000000000000001E-2</v>
      </c>
      <c r="L446" s="71">
        <f t="shared" si="223"/>
        <v>93.417119999999997</v>
      </c>
      <c r="M446" s="71">
        <f>VLOOKUP($F$446,Tabisr,3)</f>
        <v>7.05</v>
      </c>
      <c r="N446" s="98">
        <v>0</v>
      </c>
      <c r="O446" s="71">
        <v>0</v>
      </c>
      <c r="P446" s="81">
        <v>0</v>
      </c>
      <c r="Q446" s="81">
        <v>0</v>
      </c>
      <c r="R446" s="81">
        <v>0</v>
      </c>
      <c r="S446" s="81">
        <v>0</v>
      </c>
      <c r="T446" s="45">
        <f t="shared" si="240"/>
        <v>1827.7525000000001</v>
      </c>
      <c r="U446" s="71">
        <f t="shared" si="241"/>
        <v>1827.7525000000001</v>
      </c>
    </row>
    <row r="447" spans="1:21" s="26" customFormat="1" ht="50.1" customHeight="1">
      <c r="A447" s="40">
        <v>237</v>
      </c>
      <c r="B447" s="41" t="s">
        <v>386</v>
      </c>
      <c r="C447" s="77" t="s">
        <v>378</v>
      </c>
      <c r="D447" s="43">
        <v>5</v>
      </c>
      <c r="E447" s="159">
        <v>365.5505</v>
      </c>
      <c r="F447" s="81">
        <f t="shared" si="222"/>
        <v>1827.7525000000001</v>
      </c>
      <c r="G447" s="81"/>
      <c r="H447" s="81"/>
      <c r="I447" s="71">
        <f>VLOOKUP($F$447,Tabisr,1)</f>
        <v>368.11</v>
      </c>
      <c r="J447" s="96">
        <f t="shared" si="242"/>
        <v>1459.6424999999999</v>
      </c>
      <c r="K447" s="97">
        <f>VLOOKUP($F$447,Tabisr,4)</f>
        <v>6.4000000000000001E-2</v>
      </c>
      <c r="L447" s="71">
        <f t="shared" si="223"/>
        <v>93.417119999999997</v>
      </c>
      <c r="M447" s="71">
        <f>VLOOKUP($F$447,Tabisr,3)</f>
        <v>7.05</v>
      </c>
      <c r="N447" s="98">
        <v>0</v>
      </c>
      <c r="O447" s="71">
        <v>0</v>
      </c>
      <c r="P447" s="81">
        <v>0</v>
      </c>
      <c r="Q447" s="81">
        <v>0</v>
      </c>
      <c r="R447" s="81">
        <v>0</v>
      </c>
      <c r="S447" s="81"/>
      <c r="T447" s="45">
        <f t="shared" si="240"/>
        <v>1827.7525000000001</v>
      </c>
      <c r="U447" s="71">
        <f t="shared" si="241"/>
        <v>1827.7525000000001</v>
      </c>
    </row>
    <row r="448" spans="1:21" s="26" customFormat="1" ht="50.1" customHeight="1">
      <c r="A448" s="40">
        <v>238</v>
      </c>
      <c r="B448" s="41" t="s">
        <v>387</v>
      </c>
      <c r="C448" s="77" t="s">
        <v>378</v>
      </c>
      <c r="D448" s="43">
        <v>5</v>
      </c>
      <c r="E448" s="159">
        <v>365.5505</v>
      </c>
      <c r="F448" s="81">
        <f t="shared" si="222"/>
        <v>1827.7525000000001</v>
      </c>
      <c r="G448" s="81"/>
      <c r="H448" s="81"/>
      <c r="I448" s="71">
        <f>VLOOKUP($F$448,Tabisr,1)</f>
        <v>368.11</v>
      </c>
      <c r="J448" s="96">
        <f t="shared" si="242"/>
        <v>1459.6424999999999</v>
      </c>
      <c r="K448" s="97">
        <f>VLOOKUP($F$448,Tabisr,4)</f>
        <v>6.4000000000000001E-2</v>
      </c>
      <c r="L448" s="71">
        <f t="shared" si="223"/>
        <v>93.417119999999997</v>
      </c>
      <c r="M448" s="71">
        <f>VLOOKUP($F$448,Tabisr,3)</f>
        <v>7.05</v>
      </c>
      <c r="N448" s="98">
        <v>0</v>
      </c>
      <c r="O448" s="71">
        <v>0</v>
      </c>
      <c r="P448" s="81">
        <v>0</v>
      </c>
      <c r="Q448" s="81">
        <v>0</v>
      </c>
      <c r="R448" s="81">
        <v>0</v>
      </c>
      <c r="S448" s="81">
        <v>0</v>
      </c>
      <c r="T448" s="45">
        <f t="shared" si="240"/>
        <v>1827.7525000000001</v>
      </c>
      <c r="U448" s="71">
        <f t="shared" si="241"/>
        <v>1827.7525000000001</v>
      </c>
    </row>
    <row r="449" spans="1:21" s="26" customFormat="1" ht="50.1" customHeight="1">
      <c r="A449" s="40">
        <v>239</v>
      </c>
      <c r="B449" s="41" t="s">
        <v>388</v>
      </c>
      <c r="C449" s="77" t="s">
        <v>378</v>
      </c>
      <c r="D449" s="43">
        <v>5</v>
      </c>
      <c r="E449" s="159">
        <v>365.5505</v>
      </c>
      <c r="F449" s="81">
        <f t="shared" si="222"/>
        <v>1827.7525000000001</v>
      </c>
      <c r="G449" s="81"/>
      <c r="H449" s="81"/>
      <c r="I449" s="71">
        <f>VLOOKUP($F$449,Tabisr,1)</f>
        <v>368.11</v>
      </c>
      <c r="J449" s="96">
        <f t="shared" si="242"/>
        <v>1459.6424999999999</v>
      </c>
      <c r="K449" s="97">
        <f>VLOOKUP($F$449,Tabisr,4)</f>
        <v>6.4000000000000001E-2</v>
      </c>
      <c r="L449" s="71">
        <f t="shared" si="223"/>
        <v>93.417119999999997</v>
      </c>
      <c r="M449" s="71">
        <f>VLOOKUP($F$449,Tabisr,3)</f>
        <v>7.05</v>
      </c>
      <c r="N449" s="98">
        <v>0</v>
      </c>
      <c r="O449" s="71">
        <v>0</v>
      </c>
      <c r="P449" s="81">
        <v>0</v>
      </c>
      <c r="Q449" s="81">
        <v>0</v>
      </c>
      <c r="R449" s="81">
        <v>0</v>
      </c>
      <c r="S449" s="81">
        <v>0</v>
      </c>
      <c r="T449" s="45">
        <f t="shared" si="240"/>
        <v>1827.7525000000001</v>
      </c>
      <c r="U449" s="71">
        <f t="shared" si="241"/>
        <v>1827.7525000000001</v>
      </c>
    </row>
    <row r="450" spans="1:21" s="26" customFormat="1" ht="50.1" customHeight="1">
      <c r="A450" s="40">
        <v>240</v>
      </c>
      <c r="B450" s="41" t="s">
        <v>389</v>
      </c>
      <c r="C450" s="77" t="s">
        <v>365</v>
      </c>
      <c r="D450" s="43">
        <v>5</v>
      </c>
      <c r="E450" s="159">
        <v>461.90899999999999</v>
      </c>
      <c r="F450" s="81">
        <f t="shared" si="222"/>
        <v>2309.5450000000001</v>
      </c>
      <c r="G450" s="81"/>
      <c r="H450" s="81"/>
      <c r="I450" s="71">
        <f>VLOOKUP($F$450,Tabisr,1)</f>
        <v>368.11</v>
      </c>
      <c r="J450" s="96">
        <f t="shared" si="242"/>
        <v>1941.4349999999999</v>
      </c>
      <c r="K450" s="97">
        <f>VLOOKUP($F$450,Tabisr,4)</f>
        <v>6.4000000000000001E-2</v>
      </c>
      <c r="L450" s="71">
        <f t="shared" si="223"/>
        <v>124.25184</v>
      </c>
      <c r="M450" s="71">
        <f>VLOOKUP($F$450,Tabisr,3)</f>
        <v>7.05</v>
      </c>
      <c r="N450" s="98">
        <v>0</v>
      </c>
      <c r="O450" s="71">
        <v>0</v>
      </c>
      <c r="P450" s="81">
        <v>0</v>
      </c>
      <c r="Q450" s="81">
        <v>0</v>
      </c>
      <c r="R450" s="81">
        <v>0</v>
      </c>
      <c r="S450" s="81">
        <v>0</v>
      </c>
      <c r="T450" s="45">
        <f t="shared" si="240"/>
        <v>2309.5450000000001</v>
      </c>
      <c r="U450" s="71">
        <f t="shared" si="241"/>
        <v>2309.5450000000001</v>
      </c>
    </row>
    <row r="451" spans="1:21" s="26" customFormat="1" ht="50.1" customHeight="1">
      <c r="A451" s="40">
        <v>241</v>
      </c>
      <c r="B451" s="41" t="s">
        <v>390</v>
      </c>
      <c r="C451" s="77" t="s">
        <v>391</v>
      </c>
      <c r="D451" s="43">
        <v>5</v>
      </c>
      <c r="E451" s="159">
        <v>461.90899999999999</v>
      </c>
      <c r="F451" s="81">
        <f t="shared" si="222"/>
        <v>2309.5450000000001</v>
      </c>
      <c r="G451" s="81"/>
      <c r="H451" s="81"/>
      <c r="I451" s="71">
        <f>VLOOKUP($F$451,Tabisr,1)</f>
        <v>368.11</v>
      </c>
      <c r="J451" s="96">
        <f t="shared" si="242"/>
        <v>1941.4349999999999</v>
      </c>
      <c r="K451" s="97">
        <f>VLOOKUP($F$451,Tabisr,4)</f>
        <v>6.4000000000000001E-2</v>
      </c>
      <c r="L451" s="71">
        <f t="shared" si="223"/>
        <v>124.25184</v>
      </c>
      <c r="M451" s="71">
        <f>VLOOKUP($F$451,Tabisr,3)</f>
        <v>7.05</v>
      </c>
      <c r="N451" s="98">
        <v>0</v>
      </c>
      <c r="O451" s="71">
        <v>0</v>
      </c>
      <c r="P451" s="81">
        <v>0</v>
      </c>
      <c r="Q451" s="81">
        <v>0</v>
      </c>
      <c r="R451" s="81">
        <v>0</v>
      </c>
      <c r="S451" s="81">
        <v>0</v>
      </c>
      <c r="T451" s="45">
        <f t="shared" si="240"/>
        <v>2309.5450000000001</v>
      </c>
      <c r="U451" s="71">
        <f t="shared" si="241"/>
        <v>2309.5450000000001</v>
      </c>
    </row>
    <row r="452" spans="1:21" s="26" customFormat="1" ht="50.1" customHeight="1">
      <c r="A452" s="2">
        <v>242</v>
      </c>
      <c r="B452" s="4" t="s">
        <v>392</v>
      </c>
      <c r="C452" s="74" t="s">
        <v>393</v>
      </c>
      <c r="D452" s="43">
        <v>5</v>
      </c>
      <c r="E452" s="163">
        <v>303.09399999999999</v>
      </c>
      <c r="F452" s="84">
        <f t="shared" si="222"/>
        <v>1515.47</v>
      </c>
      <c r="G452" s="84"/>
      <c r="H452" s="84"/>
      <c r="I452" s="64">
        <f>VLOOKUP($F$452,Tabisr,1)</f>
        <v>368.11</v>
      </c>
      <c r="J452" s="65">
        <f t="shared" si="242"/>
        <v>1147.3600000000001</v>
      </c>
      <c r="K452" s="94">
        <f>VLOOKUP($F$452,Tabisr,4)</f>
        <v>6.4000000000000001E-2</v>
      </c>
      <c r="L452" s="64">
        <f t="shared" si="223"/>
        <v>73.43104000000001</v>
      </c>
      <c r="M452" s="64">
        <f>VLOOKUP($F$452,Tabisr,3)</f>
        <v>7.05</v>
      </c>
      <c r="N452" s="73">
        <v>0</v>
      </c>
      <c r="O452" s="64">
        <v>0</v>
      </c>
      <c r="P452" s="84">
        <v>0</v>
      </c>
      <c r="Q452" s="84">
        <v>0</v>
      </c>
      <c r="R452" s="84">
        <v>0</v>
      </c>
      <c r="S452" s="84">
        <v>0</v>
      </c>
      <c r="T452" s="49">
        <f t="shared" si="240"/>
        <v>1515.47</v>
      </c>
      <c r="U452" s="64">
        <f t="shared" si="241"/>
        <v>1515.47</v>
      </c>
    </row>
    <row r="453" spans="1:21" s="29" customFormat="1" ht="50.1" customHeight="1">
      <c r="A453" s="164">
        <v>243</v>
      </c>
      <c r="B453" s="4" t="s">
        <v>394</v>
      </c>
      <c r="C453" s="74" t="s">
        <v>395</v>
      </c>
      <c r="D453" s="43">
        <v>5</v>
      </c>
      <c r="E453" s="158">
        <v>365.5505</v>
      </c>
      <c r="F453" s="165">
        <f t="shared" si="222"/>
        <v>1827.7525000000001</v>
      </c>
      <c r="G453" s="165"/>
      <c r="H453" s="165"/>
      <c r="I453" s="165">
        <f>VLOOKUP($F$453,Tabisr,1)</f>
        <v>368.11</v>
      </c>
      <c r="J453" s="177">
        <f t="shared" si="242"/>
        <v>1459.6424999999999</v>
      </c>
      <c r="K453" s="178">
        <f>VLOOKUP($F$453,Tabisr,4)</f>
        <v>6.4000000000000001E-2</v>
      </c>
      <c r="L453" s="140">
        <f t="shared" si="223"/>
        <v>93.417119999999997</v>
      </c>
      <c r="M453" s="140">
        <f>VLOOKUP($F$453,Tabisr,3)</f>
        <v>7.05</v>
      </c>
      <c r="N453" s="73">
        <v>0</v>
      </c>
      <c r="O453" s="64">
        <v>0</v>
      </c>
      <c r="P453" s="84">
        <v>0</v>
      </c>
      <c r="Q453" s="84">
        <v>0</v>
      </c>
      <c r="R453" s="84">
        <v>0</v>
      </c>
      <c r="S453" s="84">
        <v>0</v>
      </c>
      <c r="T453" s="49">
        <f t="shared" si="240"/>
        <v>1827.7525000000001</v>
      </c>
      <c r="U453" s="64">
        <f t="shared" si="241"/>
        <v>1827.7525000000001</v>
      </c>
    </row>
    <row r="454" spans="1:21" s="29" customFormat="1" ht="50.1" customHeight="1">
      <c r="A454" s="164">
        <v>244</v>
      </c>
      <c r="B454" s="4" t="s">
        <v>396</v>
      </c>
      <c r="C454" s="74" t="s">
        <v>395</v>
      </c>
      <c r="D454" s="43">
        <v>5</v>
      </c>
      <c r="E454" s="158">
        <v>365.5505</v>
      </c>
      <c r="F454" s="84">
        <f t="shared" si="222"/>
        <v>1827.7525000000001</v>
      </c>
      <c r="G454" s="84"/>
      <c r="H454" s="84"/>
      <c r="I454" s="140">
        <f>VLOOKUP($F$454,Tabisr,1)</f>
        <v>368.11</v>
      </c>
      <c r="J454" s="84">
        <f t="shared" si="242"/>
        <v>1459.6424999999999</v>
      </c>
      <c r="K454" s="146">
        <f>VLOOKUP($F$454,Tabisr,4)</f>
        <v>6.4000000000000001E-2</v>
      </c>
      <c r="L454" s="140">
        <f t="shared" si="223"/>
        <v>93.417119999999997</v>
      </c>
      <c r="M454" s="140">
        <f>VLOOKUP($F$454,Tabisr,3)</f>
        <v>7.05</v>
      </c>
      <c r="N454" s="73">
        <v>0</v>
      </c>
      <c r="O454" s="64">
        <v>0</v>
      </c>
      <c r="P454" s="84">
        <v>0</v>
      </c>
      <c r="Q454" s="84">
        <v>0</v>
      </c>
      <c r="R454" s="84">
        <v>0</v>
      </c>
      <c r="S454" s="84">
        <v>0</v>
      </c>
      <c r="T454" s="49">
        <f t="shared" si="240"/>
        <v>1827.7525000000001</v>
      </c>
      <c r="U454" s="64">
        <f t="shared" si="241"/>
        <v>1827.7525000000001</v>
      </c>
    </row>
    <row r="455" spans="1:21" s="26" customFormat="1" ht="50.1" customHeight="1">
      <c r="A455" s="2">
        <v>85</v>
      </c>
      <c r="B455" s="4" t="s">
        <v>397</v>
      </c>
      <c r="C455" s="74" t="s">
        <v>395</v>
      </c>
      <c r="D455" s="43">
        <v>5</v>
      </c>
      <c r="E455" s="140">
        <v>303.09399999999999</v>
      </c>
      <c r="F455" s="84">
        <f t="shared" ref="F455" si="243">D455*E455</f>
        <v>1515.47</v>
      </c>
      <c r="G455" s="84"/>
      <c r="H455" s="84"/>
      <c r="I455" s="64">
        <f>VLOOKUP($F$452,Tabisr,1)</f>
        <v>368.11</v>
      </c>
      <c r="J455" s="65">
        <f t="shared" ref="J455" si="244">+F455-I455</f>
        <v>1147.3600000000001</v>
      </c>
      <c r="K455" s="94">
        <f>VLOOKUP($F$452,Tabisr,4)</f>
        <v>6.4000000000000001E-2</v>
      </c>
      <c r="L455" s="64">
        <f t="shared" ref="L455" si="245">+J455*K455</f>
        <v>73.43104000000001</v>
      </c>
      <c r="M455" s="64">
        <f>VLOOKUP($F$452,Tabisr,3)</f>
        <v>7.05</v>
      </c>
      <c r="N455" s="73">
        <v>0</v>
      </c>
      <c r="O455" s="64">
        <v>0</v>
      </c>
      <c r="P455" s="84">
        <v>0</v>
      </c>
      <c r="Q455" s="84">
        <v>0</v>
      </c>
      <c r="R455" s="84">
        <v>0</v>
      </c>
      <c r="S455" s="84">
        <v>0</v>
      </c>
      <c r="T455" s="49">
        <f t="shared" ref="T455" si="246">F455+G455+H455-N455+O455-P455-Q455-R455-S455</f>
        <v>1515.47</v>
      </c>
      <c r="U455" s="64">
        <f t="shared" ref="U455" si="247">T455-G455</f>
        <v>1515.47</v>
      </c>
    </row>
    <row r="456" spans="1:21" s="26" customFormat="1" ht="35.1" customHeight="1">
      <c r="A456" s="2">
        <v>290</v>
      </c>
      <c r="B456" s="4" t="s">
        <v>79</v>
      </c>
      <c r="C456" s="74" t="s">
        <v>395</v>
      </c>
      <c r="D456" s="164"/>
      <c r="E456" s="166"/>
      <c r="F456" s="84"/>
      <c r="G456" s="84"/>
      <c r="H456" s="84"/>
      <c r="I456" s="64"/>
      <c r="J456" s="65"/>
      <c r="K456" s="94"/>
      <c r="L456" s="64"/>
      <c r="M456" s="64"/>
      <c r="N456" s="73"/>
      <c r="O456" s="84"/>
      <c r="P456" s="84"/>
      <c r="Q456" s="157"/>
      <c r="R456" s="64"/>
      <c r="S456" s="64"/>
      <c r="T456" s="64"/>
      <c r="U456" s="64"/>
    </row>
    <row r="457" spans="1:21" s="26" customFormat="1" ht="36.950000000000003" customHeight="1">
      <c r="A457" s="2">
        <v>291</v>
      </c>
      <c r="B457" s="4" t="s">
        <v>79</v>
      </c>
      <c r="C457" s="74" t="s">
        <v>395</v>
      </c>
      <c r="D457" s="164"/>
      <c r="E457" s="166"/>
      <c r="F457" s="84"/>
      <c r="G457" s="84"/>
      <c r="H457" s="84"/>
      <c r="I457" s="64"/>
      <c r="J457" s="65"/>
      <c r="K457" s="94"/>
      <c r="L457" s="64"/>
      <c r="M457" s="64"/>
      <c r="N457" s="73"/>
      <c r="O457" s="84"/>
      <c r="P457" s="84"/>
      <c r="Q457" s="157"/>
      <c r="R457" s="64"/>
      <c r="S457" s="64"/>
      <c r="T457" s="64"/>
      <c r="U457" s="64"/>
    </row>
    <row r="458" spans="1:21" ht="12.75">
      <c r="A458" s="167"/>
      <c r="B458" s="168"/>
      <c r="C458" s="169"/>
      <c r="D458" s="208"/>
      <c r="E458" s="208"/>
      <c r="F458" s="170">
        <f>SUM(F417:F457)</f>
        <v>77217.77422500003</v>
      </c>
      <c r="G458" s="170">
        <f>SUM(G417:G457)</f>
        <v>0</v>
      </c>
      <c r="H458" s="170">
        <f>SUM(H417:H457)</f>
        <v>0</v>
      </c>
      <c r="I458" s="170"/>
      <c r="J458" s="170"/>
      <c r="K458" s="170"/>
      <c r="L458" s="170"/>
      <c r="M458" s="170"/>
      <c r="N458" s="179">
        <f t="shared" ref="N458:U458" si="248">SUM(N417:N457)</f>
        <v>0</v>
      </c>
      <c r="O458" s="170">
        <f t="shared" si="248"/>
        <v>0</v>
      </c>
      <c r="P458" s="170">
        <f t="shared" si="248"/>
        <v>0</v>
      </c>
      <c r="Q458" s="67">
        <f t="shared" si="248"/>
        <v>0</v>
      </c>
      <c r="R458" s="67">
        <f t="shared" si="248"/>
        <v>0</v>
      </c>
      <c r="S458" s="67">
        <f t="shared" si="248"/>
        <v>0</v>
      </c>
      <c r="T458" s="67">
        <f t="shared" si="248"/>
        <v>77217.77422500003</v>
      </c>
      <c r="U458" s="67">
        <f t="shared" si="248"/>
        <v>77217.77422500003</v>
      </c>
    </row>
    <row r="459" spans="1:21" ht="12.75" thickBot="1">
      <c r="A459" s="52"/>
      <c r="B459" s="53"/>
      <c r="C459" s="54"/>
      <c r="D459" s="56"/>
      <c r="E459" s="56"/>
      <c r="F459" s="68"/>
      <c r="G459" s="68"/>
      <c r="H459" s="68"/>
      <c r="I459" s="68"/>
      <c r="J459" s="68"/>
      <c r="K459" s="68"/>
      <c r="L459" s="68"/>
      <c r="M459" s="68"/>
      <c r="N459" s="76"/>
      <c r="O459" s="68"/>
      <c r="P459" s="68"/>
      <c r="Q459" s="68"/>
      <c r="R459" s="68"/>
      <c r="S459" s="68"/>
      <c r="T459" s="68"/>
      <c r="U459" s="68"/>
    </row>
    <row r="460" spans="1:21" ht="12.75" thickBot="1">
      <c r="A460" s="52"/>
      <c r="B460" s="78"/>
      <c r="C460" s="54"/>
      <c r="D460" s="171"/>
      <c r="E460" s="171"/>
      <c r="F460" s="172">
        <f t="shared" ref="F460:T460" si="249">F458+F412+F405+F392+F383+F367+F356+F330+F317+F309+F303+F255+F242+F232+F227+F216+F200+F178+F164+F156+F149+F137+F119+F109+F100+F92+F85+F79+F72+F53+F46+F36+F27+F18</f>
        <v>499893.81087810005</v>
      </c>
      <c r="G460" s="172">
        <f t="shared" si="249"/>
        <v>0</v>
      </c>
      <c r="H460" s="172">
        <f t="shared" si="249"/>
        <v>0</v>
      </c>
      <c r="I460" s="172" t="e">
        <f t="shared" si="249"/>
        <v>#N/A</v>
      </c>
      <c r="J460" s="172" t="e">
        <f t="shared" si="249"/>
        <v>#N/A</v>
      </c>
      <c r="K460" s="172" t="e">
        <f t="shared" si="249"/>
        <v>#N/A</v>
      </c>
      <c r="L460" s="172" t="e">
        <f t="shared" si="249"/>
        <v>#N/A</v>
      </c>
      <c r="M460" s="172" t="e">
        <f t="shared" si="249"/>
        <v>#N/A</v>
      </c>
      <c r="N460" s="172">
        <f t="shared" si="249"/>
        <v>0</v>
      </c>
      <c r="O460" s="172">
        <f t="shared" si="249"/>
        <v>0</v>
      </c>
      <c r="P460" s="172">
        <f t="shared" si="249"/>
        <v>0</v>
      </c>
      <c r="Q460" s="172">
        <f t="shared" si="249"/>
        <v>0</v>
      </c>
      <c r="R460" s="172">
        <f t="shared" si="249"/>
        <v>0</v>
      </c>
      <c r="S460" s="172">
        <f t="shared" si="249"/>
        <v>0</v>
      </c>
      <c r="T460" s="172">
        <f t="shared" si="249"/>
        <v>499893.81087810005</v>
      </c>
      <c r="U460" s="172">
        <f>U458+U412+U405+U392+U383+U367+U356+U330+U317+U309+U303+U255+U242+U232+U227+U216+U200+U178+U164+U156+U149+U137+U119+U109+U100+U92+U85+U79+U72+U53+U46+U36+U27+U18+U184+U373</f>
        <v>507007.42337810009</v>
      </c>
    </row>
    <row r="461" spans="1:21" s="30" customFormat="1">
      <c r="A461" s="103"/>
      <c r="B461" s="173"/>
      <c r="C461" s="174"/>
      <c r="D461" s="103"/>
      <c r="E461" s="103"/>
      <c r="F461" s="103"/>
      <c r="G461" s="103"/>
      <c r="H461" s="103"/>
      <c r="I461" s="103"/>
      <c r="J461" s="103"/>
      <c r="K461" s="103"/>
      <c r="L461" s="103"/>
      <c r="M461" s="103"/>
      <c r="N461" s="181"/>
      <c r="O461" s="103"/>
      <c r="P461" s="103"/>
      <c r="Q461" s="180"/>
      <c r="R461" s="103"/>
      <c r="S461" s="103"/>
      <c r="T461" s="103"/>
      <c r="U461" s="103"/>
    </row>
    <row r="462" spans="1:21" s="30" customFormat="1" ht="28.5">
      <c r="A462" s="103"/>
      <c r="B462" s="173"/>
      <c r="C462" s="174"/>
      <c r="D462" s="103"/>
      <c r="E462" s="103"/>
      <c r="F462" s="103"/>
      <c r="G462" s="103"/>
      <c r="H462" s="103"/>
      <c r="I462" s="103"/>
      <c r="J462" s="103"/>
      <c r="K462" s="103"/>
      <c r="L462" s="103"/>
      <c r="M462" s="103"/>
      <c r="N462" s="181"/>
      <c r="O462" s="103"/>
      <c r="P462" s="103"/>
      <c r="Q462" s="182"/>
      <c r="R462" s="182"/>
      <c r="S462" s="182"/>
      <c r="T462" s="182"/>
      <c r="U462" s="103"/>
    </row>
    <row r="463" spans="1:21" s="30" customFormat="1" ht="28.5">
      <c r="A463" s="103"/>
      <c r="B463" s="173"/>
      <c r="C463" s="174"/>
      <c r="D463" s="103"/>
      <c r="E463" s="103"/>
      <c r="F463" s="103"/>
      <c r="G463" s="103"/>
      <c r="H463" s="103"/>
      <c r="I463" s="182" t="s">
        <v>398</v>
      </c>
      <c r="J463" s="103"/>
      <c r="K463" s="103"/>
      <c r="L463" s="103"/>
      <c r="M463" s="103"/>
      <c r="O463" s="182"/>
      <c r="P463" s="182"/>
      <c r="Q463" s="34"/>
      <c r="R463" s="24"/>
      <c r="T463" s="24"/>
      <c r="U463" s="24"/>
    </row>
  </sheetData>
  <mergeCells count="41">
    <mergeCell ref="A1:U1"/>
    <mergeCell ref="A2:U2"/>
    <mergeCell ref="A3:U3"/>
    <mergeCell ref="A4:U4"/>
    <mergeCell ref="A6:U6"/>
    <mergeCell ref="A21:U21"/>
    <mergeCell ref="A30:U30"/>
    <mergeCell ref="A39:U39"/>
    <mergeCell ref="A49:U49"/>
    <mergeCell ref="A56:U56"/>
    <mergeCell ref="A75:U75"/>
    <mergeCell ref="A82:U82"/>
    <mergeCell ref="A88:U88"/>
    <mergeCell ref="A95:U95"/>
    <mergeCell ref="A102:U102"/>
    <mergeCell ref="A112:U112"/>
    <mergeCell ref="A122:U122"/>
    <mergeCell ref="A140:U140"/>
    <mergeCell ref="A152:U152"/>
    <mergeCell ref="A159:U159"/>
    <mergeCell ref="A167:U167"/>
    <mergeCell ref="A188:U188"/>
    <mergeCell ref="A203:U203"/>
    <mergeCell ref="A219:U219"/>
    <mergeCell ref="A229:U229"/>
    <mergeCell ref="A181:U181"/>
    <mergeCell ref="A235:U235"/>
    <mergeCell ref="A245:U245"/>
    <mergeCell ref="A258:U258"/>
    <mergeCell ref="A306:U306"/>
    <mergeCell ref="A312:U312"/>
    <mergeCell ref="A320:U320"/>
    <mergeCell ref="A333:U333"/>
    <mergeCell ref="A359:U359"/>
    <mergeCell ref="A376:U376"/>
    <mergeCell ref="A386:U386"/>
    <mergeCell ref="A368:U368"/>
    <mergeCell ref="A395:U395"/>
    <mergeCell ref="A408:U408"/>
    <mergeCell ref="A415:U415"/>
    <mergeCell ref="D458:E458"/>
  </mergeCells>
  <pageMargins left="0.23622047244094491" right="0" top="0.47244094488188981" bottom="0.47244094488188981" header="0.43307086614173229" footer="0.43307086614173229"/>
  <pageSetup paperSize="5" scale="75" fitToWidth="72" orientation="landscape" r:id="rId1"/>
  <ignoredErrors>
    <ignoredError sqref="N39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H3" sqref="H3"/>
    </sheetView>
  </sheetViews>
  <sheetFormatPr baseColWidth="10" defaultColWidth="11.42578125" defaultRowHeight="15"/>
  <cols>
    <col min="1" max="1" width="11.42578125" style="5"/>
    <col min="2" max="2" width="11.7109375" style="5" customWidth="1"/>
    <col min="3" max="3" width="14.140625" style="5" customWidth="1"/>
    <col min="4" max="4" width="12.7109375" style="5" customWidth="1"/>
    <col min="5" max="16384" width="11.42578125" style="5"/>
  </cols>
  <sheetData>
    <row r="2" spans="1:13">
      <c r="A2" s="6" t="s">
        <v>399</v>
      </c>
      <c r="B2" s="6"/>
      <c r="C2" s="6"/>
      <c r="D2" s="6"/>
      <c r="E2" s="6"/>
      <c r="F2" s="6"/>
      <c r="H2" s="6" t="s">
        <v>400</v>
      </c>
      <c r="I2" s="6"/>
      <c r="J2" s="6"/>
      <c r="K2" s="6"/>
      <c r="L2" s="6"/>
      <c r="M2" s="6"/>
    </row>
    <row r="3" spans="1:13">
      <c r="A3" s="6" t="s">
        <v>401</v>
      </c>
      <c r="B3" s="6"/>
      <c r="C3" s="6"/>
      <c r="D3" s="6"/>
      <c r="E3" s="6"/>
      <c r="F3" s="6"/>
      <c r="H3" s="7"/>
      <c r="I3" s="7"/>
      <c r="J3" s="7"/>
      <c r="K3" s="7"/>
      <c r="L3" s="7"/>
      <c r="M3" s="7"/>
    </row>
    <row r="4" spans="1:13">
      <c r="A4" s="8" t="s">
        <v>402</v>
      </c>
      <c r="B4" s="8"/>
      <c r="C4" s="8"/>
      <c r="D4" s="8"/>
      <c r="E4" s="8"/>
      <c r="F4" s="8"/>
      <c r="H4" s="6" t="s">
        <v>403</v>
      </c>
      <c r="I4" s="6"/>
      <c r="J4" s="6"/>
      <c r="K4" s="6"/>
      <c r="L4" s="6"/>
      <c r="M4" s="7"/>
    </row>
    <row r="5" spans="1:13">
      <c r="A5" s="6" t="s">
        <v>404</v>
      </c>
      <c r="B5" s="6"/>
      <c r="C5" s="6"/>
      <c r="D5" s="6"/>
      <c r="E5" s="6"/>
      <c r="F5" s="6"/>
      <c r="H5" s="6" t="s">
        <v>405</v>
      </c>
      <c r="I5" s="6"/>
      <c r="J5" s="6"/>
      <c r="K5" s="6"/>
      <c r="L5" s="6"/>
      <c r="M5" s="7"/>
    </row>
    <row r="6" spans="1:13">
      <c r="H6" s="7"/>
      <c r="I6" s="7"/>
      <c r="J6" s="7"/>
      <c r="K6" s="7"/>
      <c r="L6" s="7"/>
      <c r="M6" s="7"/>
    </row>
    <row r="7" spans="1:13">
      <c r="H7" s="7"/>
      <c r="I7" s="7"/>
      <c r="J7" s="7"/>
      <c r="K7" s="7"/>
      <c r="L7" s="7"/>
      <c r="M7" s="7"/>
    </row>
    <row r="8" spans="1:13">
      <c r="B8" s="9" t="s">
        <v>406</v>
      </c>
      <c r="C8" s="9" t="s">
        <v>407</v>
      </c>
      <c r="D8" s="9" t="s">
        <v>408</v>
      </c>
      <c r="E8" s="9" t="s">
        <v>409</v>
      </c>
      <c r="H8" s="7"/>
      <c r="I8" s="9" t="s">
        <v>410</v>
      </c>
      <c r="J8" s="9" t="s">
        <v>411</v>
      </c>
      <c r="K8" s="9" t="s">
        <v>412</v>
      </c>
      <c r="L8" s="7"/>
      <c r="M8" s="7"/>
    </row>
    <row r="9" spans="1:13">
      <c r="B9" s="9" t="s">
        <v>413</v>
      </c>
      <c r="C9" s="9" t="s">
        <v>414</v>
      </c>
      <c r="D9" s="9" t="s">
        <v>415</v>
      </c>
      <c r="E9" s="9" t="s">
        <v>416</v>
      </c>
      <c r="H9" s="7"/>
      <c r="I9" s="9" t="s">
        <v>417</v>
      </c>
      <c r="J9" s="9" t="s">
        <v>417</v>
      </c>
      <c r="K9" s="9" t="s">
        <v>418</v>
      </c>
      <c r="L9" s="7"/>
      <c r="M9" s="7"/>
    </row>
    <row r="10" spans="1:13">
      <c r="B10" s="10" t="s">
        <v>419</v>
      </c>
      <c r="C10" s="10" t="s">
        <v>419</v>
      </c>
      <c r="D10" s="10" t="s">
        <v>419</v>
      </c>
      <c r="E10" s="10" t="s">
        <v>420</v>
      </c>
    </row>
    <row r="11" spans="1:13">
      <c r="B11" s="11">
        <v>0.01</v>
      </c>
      <c r="C11" s="12">
        <v>368.1</v>
      </c>
      <c r="D11" s="13">
        <v>0</v>
      </c>
      <c r="E11" s="14">
        <v>1.9199999999999998E-2</v>
      </c>
      <c r="I11" s="23">
        <v>0.01</v>
      </c>
      <c r="J11" s="23">
        <v>872.85</v>
      </c>
      <c r="K11" s="23">
        <v>200.85</v>
      </c>
      <c r="L11" s="7"/>
    </row>
    <row r="12" spans="1:13">
      <c r="B12" s="11">
        <v>368.11</v>
      </c>
      <c r="C12" s="15">
        <v>3124.35</v>
      </c>
      <c r="D12" s="16">
        <v>7.05</v>
      </c>
      <c r="E12" s="14">
        <v>6.4000000000000001E-2</v>
      </c>
      <c r="F12" s="17"/>
      <c r="I12" s="23">
        <v>872.86</v>
      </c>
      <c r="J12" s="23">
        <v>1309.2</v>
      </c>
      <c r="K12" s="23">
        <v>200.7</v>
      </c>
      <c r="L12" s="7"/>
    </row>
    <row r="13" spans="1:13">
      <c r="B13" s="18">
        <v>3124.36</v>
      </c>
      <c r="C13" s="19">
        <v>5490.75</v>
      </c>
      <c r="D13" s="16">
        <v>183.45</v>
      </c>
      <c r="E13" s="14">
        <v>0.10879999999999999</v>
      </c>
      <c r="I13" s="23">
        <v>1309.21</v>
      </c>
      <c r="J13" s="23">
        <v>1713.6</v>
      </c>
      <c r="K13" s="23">
        <v>200.7</v>
      </c>
      <c r="L13" s="7"/>
    </row>
    <row r="14" spans="1:13">
      <c r="B14" s="18">
        <v>5490.76</v>
      </c>
      <c r="C14" s="15">
        <v>6382.8</v>
      </c>
      <c r="D14" s="16">
        <v>441</v>
      </c>
      <c r="E14" s="14">
        <v>0.16</v>
      </c>
      <c r="F14" s="17"/>
      <c r="I14" s="23">
        <v>1713.61</v>
      </c>
      <c r="J14" s="23">
        <v>1745.7</v>
      </c>
      <c r="K14" s="23">
        <v>193.8</v>
      </c>
      <c r="L14" s="7"/>
    </row>
    <row r="15" spans="1:13">
      <c r="B15" s="20">
        <v>6382.81</v>
      </c>
      <c r="C15" s="15">
        <v>7641.9</v>
      </c>
      <c r="D15" s="16">
        <v>583.65</v>
      </c>
      <c r="E15" s="14">
        <v>0.1792</v>
      </c>
      <c r="I15" s="23">
        <v>1745.71</v>
      </c>
      <c r="J15" s="23">
        <v>2193.75</v>
      </c>
      <c r="K15" s="23">
        <v>188.7</v>
      </c>
      <c r="L15" s="7"/>
    </row>
    <row r="16" spans="1:13">
      <c r="B16" s="18">
        <v>7641.91</v>
      </c>
      <c r="C16" s="15">
        <v>15412.8</v>
      </c>
      <c r="D16" s="21">
        <v>809.25</v>
      </c>
      <c r="E16" s="14">
        <v>0.21360000000000001</v>
      </c>
      <c r="I16" s="23">
        <v>2193.7600000000002</v>
      </c>
      <c r="J16" s="23">
        <v>2327.5500000000002</v>
      </c>
      <c r="K16" s="23">
        <v>174.75</v>
      </c>
      <c r="L16" s="7"/>
    </row>
    <row r="17" spans="2:12">
      <c r="B17" s="20">
        <v>15412.81</v>
      </c>
      <c r="C17" s="22">
        <v>24292.65</v>
      </c>
      <c r="D17" s="16">
        <v>2469.15</v>
      </c>
      <c r="E17" s="14">
        <v>0.23519999999999999</v>
      </c>
      <c r="I17" s="23">
        <v>2327.56</v>
      </c>
      <c r="J17" s="23">
        <v>2632.65</v>
      </c>
      <c r="K17" s="23">
        <v>160.35</v>
      </c>
      <c r="L17" s="7"/>
    </row>
    <row r="18" spans="2:12">
      <c r="B18" s="18">
        <v>24292.66</v>
      </c>
      <c r="C18" s="19">
        <v>46378.5</v>
      </c>
      <c r="D18" s="16">
        <v>4557.75</v>
      </c>
      <c r="E18" s="14">
        <v>0.3</v>
      </c>
      <c r="F18" s="17"/>
      <c r="I18" s="23">
        <v>2632.66</v>
      </c>
      <c r="J18" s="23">
        <v>3071.4</v>
      </c>
      <c r="K18" s="23">
        <v>145.35</v>
      </c>
      <c r="L18" s="7"/>
    </row>
    <row r="19" spans="2:12">
      <c r="B19" s="18">
        <v>46378.51</v>
      </c>
      <c r="C19" s="15">
        <v>61838.1</v>
      </c>
      <c r="D19" s="16">
        <v>11183.4</v>
      </c>
      <c r="E19" s="14">
        <v>0.32</v>
      </c>
      <c r="F19" s="17"/>
      <c r="I19" s="23">
        <v>3071.41</v>
      </c>
      <c r="J19" s="23">
        <v>3510.15</v>
      </c>
      <c r="K19" s="23">
        <v>125.1</v>
      </c>
      <c r="L19" s="7"/>
    </row>
    <row r="20" spans="2:12">
      <c r="B20" s="18">
        <v>61838.11</v>
      </c>
      <c r="C20" s="15">
        <v>185514.3</v>
      </c>
      <c r="D20" s="16">
        <v>16130.55</v>
      </c>
      <c r="E20" s="14">
        <v>0.34</v>
      </c>
      <c r="F20" s="17"/>
      <c r="I20" s="23">
        <v>3510.16</v>
      </c>
      <c r="J20" s="23">
        <v>3642.6</v>
      </c>
      <c r="K20" s="23">
        <v>107.4</v>
      </c>
      <c r="L20" s="7"/>
    </row>
    <row r="21" spans="2:12">
      <c r="B21" s="18">
        <v>185514.31</v>
      </c>
      <c r="C21" s="11" t="s">
        <v>421</v>
      </c>
      <c r="D21" s="16">
        <v>58180.35</v>
      </c>
      <c r="E21" s="14">
        <v>0.35</v>
      </c>
      <c r="F21" s="17"/>
      <c r="I21" s="23">
        <v>3642.61</v>
      </c>
      <c r="J21" s="7" t="s">
        <v>421</v>
      </c>
      <c r="K21" s="23">
        <v>0</v>
      </c>
      <c r="L21" s="7"/>
    </row>
    <row r="22" spans="2:12">
      <c r="I22" s="7"/>
      <c r="J22" s="7"/>
      <c r="K22" s="7"/>
      <c r="L22" s="7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2025-12-11T23:16:20Z</cp:lastPrinted>
  <dcterms:created xsi:type="dcterms:W3CDTF">2012-09-01T00:58:00Z</dcterms:created>
  <dcterms:modified xsi:type="dcterms:W3CDTF">2025-12-12T16:42:40Z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E7A6F2627D65411DA9F601326B13AC0E_12</vt:lpwstr>
  </property>
  <property fmtid="{D5CDD505-2E9C-101B-9397-08002B2CF9AE}" pid="3" name="KSOProductBuildVer">
    <vt:lpwstr>2058-12.2.0.20782</vt:lpwstr>
  </property>
</Properties>
</file>